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zakázky" sheetId="1" r:id="rId1"/>
    <sheet name="SO 01.1 - SO 01.1 - km 39..." sheetId="2" r:id="rId2"/>
    <sheet name="SO 01.2 - SO 01.2 - km 39..." sheetId="3" r:id="rId3"/>
    <sheet name="SO 01.3 - SO 01.3 - km 39..." sheetId="4" r:id="rId4"/>
    <sheet name="SO 01.4 - SO 01.4 - km 39..." sheetId="5" r:id="rId5"/>
    <sheet name="SO 01.5 - SO 01.5 - km 39..." sheetId="6" r:id="rId6"/>
    <sheet name="SO 01.6 - SO 01.6 - km 39..." sheetId="7" r:id="rId7"/>
    <sheet name="SO 01.7 - SO 01.7 - km 39..." sheetId="8" r:id="rId8"/>
    <sheet name="SO 02.1 - SO 02.1 - km 39..." sheetId="9" r:id="rId9"/>
    <sheet name="SO 02.2 - SO 02.2 - km 41..." sheetId="10" r:id="rId10"/>
    <sheet name="SO 02.3 - SO 02.3 - km 41..." sheetId="11" r:id="rId11"/>
    <sheet name="SO 02.4 - SO 02.4 - km 41..." sheetId="12" r:id="rId12"/>
    <sheet name="SO 03.1 - SO 03.1 - km 42..." sheetId="13" r:id="rId13"/>
    <sheet name="SO 03.2 - SO 03.2 - km 44..." sheetId="14" r:id="rId14"/>
    <sheet name="SO 03.3 - SO 03.3 - km 44..." sheetId="15" r:id="rId15"/>
    <sheet name="SO 03.4 - SO 03.4 -  km 4..." sheetId="16" r:id="rId16"/>
    <sheet name="SO 04.1 - SO 04.1 - 5. SK..." sheetId="17" r:id="rId17"/>
    <sheet name="SO 04.2 - SO 04.2 - ÚL zá..." sheetId="18" r:id="rId18"/>
    <sheet name="SO 04.3 - SO 04.3 - ÚL zá..." sheetId="19" r:id="rId19"/>
    <sheet name="SO 04.4 - SO 04.4 - ÚL zá..." sheetId="20" r:id="rId20"/>
    <sheet name="SO 04.5 - SO 04.5 - ÚL zá..." sheetId="21" r:id="rId21"/>
    <sheet name="SO 05.1 - SO 05.1 - Velký..." sheetId="22" r:id="rId22"/>
    <sheet name="SO 06.1 - SO 06.1 - Chřib..." sheetId="23" r:id="rId23"/>
    <sheet name="07 - ASP pro SO 01.3 -  S..." sheetId="24" r:id="rId24"/>
    <sheet name="08 - Materiál dodávaný ob..." sheetId="25" r:id="rId25"/>
    <sheet name="09 - Přeprava materiálu a..." sheetId="26" r:id="rId26"/>
    <sheet name="10 - VRN" sheetId="27" r:id="rId27"/>
    <sheet name="Pokyny pro vyplnění" sheetId="28" r:id="rId28"/>
  </sheets>
  <definedNames>
    <definedName name="_xlnm.Print_Area" localSheetId="0">'Rekapitulace zakázky'!$D$4:$AO$33,'Rekapitulace zakázky'!$C$39:$AQ$84</definedName>
    <definedName name="_xlnm.Print_Titles" localSheetId="0">'Rekapitulace zakázky'!$49:$49</definedName>
    <definedName name="_xlnm._FilterDatabase" localSheetId="1" hidden="1">'SO 01.1 - SO 01.1 - km 39...'!$C$81:$K$137</definedName>
    <definedName name="_xlnm.Print_Area" localSheetId="1">'SO 01.1 - SO 01.1 - km 39...'!$C$4:$J$38,'SO 01.1 - SO 01.1 - km 39...'!$C$44:$J$61,'SO 01.1 - SO 01.1 - km 39...'!$C$67:$K$137</definedName>
    <definedName name="_xlnm.Print_Titles" localSheetId="1">'SO 01.1 - SO 01.1 - km 39...'!$81:$81</definedName>
    <definedName name="_xlnm._FilterDatabase" localSheetId="2" hidden="1">'SO 01.2 - SO 01.2 - km 39...'!$C$81:$K$154</definedName>
    <definedName name="_xlnm.Print_Area" localSheetId="2">'SO 01.2 - SO 01.2 - km 39...'!$C$4:$J$38,'SO 01.2 - SO 01.2 - km 39...'!$C$44:$J$61,'SO 01.2 - SO 01.2 - km 39...'!$C$67:$K$154</definedName>
    <definedName name="_xlnm.Print_Titles" localSheetId="2">'SO 01.2 - SO 01.2 - km 39...'!$81:$81</definedName>
    <definedName name="_xlnm._FilterDatabase" localSheetId="3" hidden="1">'SO 01.3 - SO 01.3 - km 39...'!$C$81:$K$129</definedName>
    <definedName name="_xlnm.Print_Area" localSheetId="3">'SO 01.3 - SO 01.3 - km 39...'!$C$4:$J$38,'SO 01.3 - SO 01.3 - km 39...'!$C$44:$J$61,'SO 01.3 - SO 01.3 - km 39...'!$C$67:$K$129</definedName>
    <definedName name="_xlnm.Print_Titles" localSheetId="3">'SO 01.3 - SO 01.3 - km 39...'!$81:$81</definedName>
    <definedName name="_xlnm._FilterDatabase" localSheetId="4" hidden="1">'SO 01.4 - SO 01.4 - km 39...'!$C$81:$K$137</definedName>
    <definedName name="_xlnm.Print_Area" localSheetId="4">'SO 01.4 - SO 01.4 - km 39...'!$C$4:$J$38,'SO 01.4 - SO 01.4 - km 39...'!$C$44:$J$61,'SO 01.4 - SO 01.4 - km 39...'!$C$67:$K$137</definedName>
    <definedName name="_xlnm.Print_Titles" localSheetId="4">'SO 01.4 - SO 01.4 - km 39...'!$81:$81</definedName>
    <definedName name="_xlnm._FilterDatabase" localSheetId="5" hidden="1">'SO 01.5 - SO 01.5 - km 39...'!$C$81:$K$148</definedName>
    <definedName name="_xlnm.Print_Area" localSheetId="5">'SO 01.5 - SO 01.5 - km 39...'!$C$4:$J$38,'SO 01.5 - SO 01.5 - km 39...'!$C$44:$J$61,'SO 01.5 - SO 01.5 - km 39...'!$C$67:$K$148</definedName>
    <definedName name="_xlnm.Print_Titles" localSheetId="5">'SO 01.5 - SO 01.5 - km 39...'!$81:$81</definedName>
    <definedName name="_xlnm._FilterDatabase" localSheetId="6" hidden="1">'SO 01.6 - SO 01.6 - km 39...'!$C$81:$K$153</definedName>
    <definedName name="_xlnm.Print_Area" localSheetId="6">'SO 01.6 - SO 01.6 - km 39...'!$C$4:$J$38,'SO 01.6 - SO 01.6 - km 39...'!$C$44:$J$61,'SO 01.6 - SO 01.6 - km 39...'!$C$67:$K$153</definedName>
    <definedName name="_xlnm.Print_Titles" localSheetId="6">'SO 01.6 - SO 01.6 - km 39...'!$81:$81</definedName>
    <definedName name="_xlnm._FilterDatabase" localSheetId="7" hidden="1">'SO 01.7 - SO 01.7 - km 39...'!$C$81:$K$148</definedName>
    <definedName name="_xlnm.Print_Area" localSheetId="7">'SO 01.7 - SO 01.7 - km 39...'!$C$4:$J$38,'SO 01.7 - SO 01.7 - km 39...'!$C$44:$J$61,'SO 01.7 - SO 01.7 - km 39...'!$C$67:$K$148</definedName>
    <definedName name="_xlnm.Print_Titles" localSheetId="7">'SO 01.7 - SO 01.7 - km 39...'!$81:$81</definedName>
    <definedName name="_xlnm._FilterDatabase" localSheetId="8" hidden="1">'SO 02.1 - SO 02.1 - km 39...'!$C$81:$K$159</definedName>
    <definedName name="_xlnm.Print_Area" localSheetId="8">'SO 02.1 - SO 02.1 - km 39...'!$C$4:$J$38,'SO 02.1 - SO 02.1 - km 39...'!$C$44:$J$61,'SO 02.1 - SO 02.1 - km 39...'!$C$67:$K$159</definedName>
    <definedName name="_xlnm.Print_Titles" localSheetId="8">'SO 02.1 - SO 02.1 - km 39...'!$81:$81</definedName>
    <definedName name="_xlnm._FilterDatabase" localSheetId="9" hidden="1">'SO 02.2 - SO 02.2 - km 41...'!$C$81:$K$112</definedName>
    <definedName name="_xlnm.Print_Area" localSheetId="9">'SO 02.2 - SO 02.2 - km 41...'!$C$4:$J$38,'SO 02.2 - SO 02.2 - km 41...'!$C$44:$J$61,'SO 02.2 - SO 02.2 - km 41...'!$C$67:$K$112</definedName>
    <definedName name="_xlnm.Print_Titles" localSheetId="9">'SO 02.2 - SO 02.2 - km 41...'!$81:$81</definedName>
    <definedName name="_xlnm._FilterDatabase" localSheetId="10" hidden="1">'SO 02.3 - SO 02.3 - km 41...'!$C$81:$K$132</definedName>
    <definedName name="_xlnm.Print_Area" localSheetId="10">'SO 02.3 - SO 02.3 - km 41...'!$C$4:$J$38,'SO 02.3 - SO 02.3 - km 41...'!$C$44:$J$61,'SO 02.3 - SO 02.3 - km 41...'!$C$67:$K$132</definedName>
    <definedName name="_xlnm.Print_Titles" localSheetId="10">'SO 02.3 - SO 02.3 - km 41...'!$81:$81</definedName>
    <definedName name="_xlnm._FilterDatabase" localSheetId="11" hidden="1">'SO 02.4 - SO 02.4 - km 41...'!$C$81:$K$137</definedName>
    <definedName name="_xlnm.Print_Area" localSheetId="11">'SO 02.4 - SO 02.4 - km 41...'!$C$4:$J$38,'SO 02.4 - SO 02.4 - km 41...'!$C$44:$J$61,'SO 02.4 - SO 02.4 - km 41...'!$C$67:$K$137</definedName>
    <definedName name="_xlnm.Print_Titles" localSheetId="11">'SO 02.4 - SO 02.4 - km 41...'!$81:$81</definedName>
    <definedName name="_xlnm._FilterDatabase" localSheetId="12" hidden="1">'SO 03.1 - SO 03.1 - km 42...'!$C$81:$K$127</definedName>
    <definedName name="_xlnm.Print_Area" localSheetId="12">'SO 03.1 - SO 03.1 - km 42...'!$C$4:$J$38,'SO 03.1 - SO 03.1 - km 42...'!$C$44:$J$61,'SO 03.1 - SO 03.1 - km 42...'!$C$67:$K$127</definedName>
    <definedName name="_xlnm.Print_Titles" localSheetId="12">'SO 03.1 - SO 03.1 - km 42...'!$81:$81</definedName>
    <definedName name="_xlnm._FilterDatabase" localSheetId="13" hidden="1">'SO 03.2 - SO 03.2 - km 44...'!$C$81:$K$132</definedName>
    <definedName name="_xlnm.Print_Area" localSheetId="13">'SO 03.2 - SO 03.2 - km 44...'!$C$4:$J$38,'SO 03.2 - SO 03.2 - km 44...'!$C$44:$J$61,'SO 03.2 - SO 03.2 - km 44...'!$C$67:$K$132</definedName>
    <definedName name="_xlnm.Print_Titles" localSheetId="13">'SO 03.2 - SO 03.2 - km 44...'!$81:$81</definedName>
    <definedName name="_xlnm._FilterDatabase" localSheetId="14" hidden="1">'SO 03.3 - SO 03.3 - km 44...'!$C$81:$K$126</definedName>
    <definedName name="_xlnm.Print_Area" localSheetId="14">'SO 03.3 - SO 03.3 - km 44...'!$C$4:$J$38,'SO 03.3 - SO 03.3 - km 44...'!$C$44:$J$61,'SO 03.3 - SO 03.3 - km 44...'!$C$67:$K$126</definedName>
    <definedName name="_xlnm.Print_Titles" localSheetId="14">'SO 03.3 - SO 03.3 - km 44...'!$81:$81</definedName>
    <definedName name="_xlnm._FilterDatabase" localSheetId="15" hidden="1">'SO 03.4 - SO 03.4 -  km 4...'!$C$81:$K$118</definedName>
    <definedName name="_xlnm.Print_Area" localSheetId="15">'SO 03.4 - SO 03.4 -  km 4...'!$C$4:$J$38,'SO 03.4 - SO 03.4 -  km 4...'!$C$44:$J$61,'SO 03.4 - SO 03.4 -  km 4...'!$C$67:$K$118</definedName>
    <definedName name="_xlnm.Print_Titles" localSheetId="15">'SO 03.4 - SO 03.4 -  km 4...'!$81:$81</definedName>
    <definedName name="_xlnm._FilterDatabase" localSheetId="16" hidden="1">'SO 04.1 - SO 04.1 - 5. SK...'!$C$81:$K$147</definedName>
    <definedName name="_xlnm.Print_Area" localSheetId="16">'SO 04.1 - SO 04.1 - 5. SK...'!$C$4:$J$38,'SO 04.1 - SO 04.1 - 5. SK...'!$C$44:$J$61,'SO 04.1 - SO 04.1 - 5. SK...'!$C$67:$K$147</definedName>
    <definedName name="_xlnm.Print_Titles" localSheetId="16">'SO 04.1 - SO 04.1 - 5. SK...'!$81:$81</definedName>
    <definedName name="_xlnm._FilterDatabase" localSheetId="17" hidden="1">'SO 04.2 - SO 04.2 - ÚL zá...'!$C$81:$K$108</definedName>
    <definedName name="_xlnm.Print_Area" localSheetId="17">'SO 04.2 - SO 04.2 - ÚL zá...'!$C$4:$J$38,'SO 04.2 - SO 04.2 - ÚL zá...'!$C$44:$J$61,'SO 04.2 - SO 04.2 - ÚL zá...'!$C$67:$K$108</definedName>
    <definedName name="_xlnm.Print_Titles" localSheetId="17">'SO 04.2 - SO 04.2 - ÚL zá...'!$81:$81</definedName>
    <definedName name="_xlnm._FilterDatabase" localSheetId="18" hidden="1">'SO 04.3 - SO 04.3 - ÚL zá...'!$C$81:$K$134</definedName>
    <definedName name="_xlnm.Print_Area" localSheetId="18">'SO 04.3 - SO 04.3 - ÚL zá...'!$C$4:$J$38,'SO 04.3 - SO 04.3 - ÚL zá...'!$C$44:$J$61,'SO 04.3 - SO 04.3 - ÚL zá...'!$C$67:$K$134</definedName>
    <definedName name="_xlnm.Print_Titles" localSheetId="18">'SO 04.3 - SO 04.3 - ÚL zá...'!$81:$81</definedName>
    <definedName name="_xlnm._FilterDatabase" localSheetId="19" hidden="1">'SO 04.4 - SO 04.4 - ÚL zá...'!$C$81:$K$150</definedName>
    <definedName name="_xlnm.Print_Area" localSheetId="19">'SO 04.4 - SO 04.4 - ÚL zá...'!$C$4:$J$38,'SO 04.4 - SO 04.4 - ÚL zá...'!$C$44:$J$61,'SO 04.4 - SO 04.4 - ÚL zá...'!$C$67:$K$150</definedName>
    <definedName name="_xlnm.Print_Titles" localSheetId="19">'SO 04.4 - SO 04.4 - ÚL zá...'!$81:$81</definedName>
    <definedName name="_xlnm._FilterDatabase" localSheetId="20" hidden="1">'SO 04.5 - SO 04.5 - ÚL zá...'!$C$81:$K$145</definedName>
    <definedName name="_xlnm.Print_Area" localSheetId="20">'SO 04.5 - SO 04.5 - ÚL zá...'!$C$4:$J$38,'SO 04.5 - SO 04.5 - ÚL zá...'!$C$44:$J$61,'SO 04.5 - SO 04.5 - ÚL zá...'!$C$67:$K$145</definedName>
    <definedName name="_xlnm.Print_Titles" localSheetId="20">'SO 04.5 - SO 04.5 - ÚL zá...'!$81:$81</definedName>
    <definedName name="_xlnm._FilterDatabase" localSheetId="21" hidden="1">'SO 05.1 - SO 05.1 - Velký...'!$C$81:$K$164</definedName>
    <definedName name="_xlnm.Print_Area" localSheetId="21">'SO 05.1 - SO 05.1 - Velký...'!$C$4:$J$38,'SO 05.1 - SO 05.1 - Velký...'!$C$44:$J$61,'SO 05.1 - SO 05.1 - Velký...'!$C$67:$K$164</definedName>
    <definedName name="_xlnm.Print_Titles" localSheetId="21">'SO 05.1 - SO 05.1 - Velký...'!$81:$81</definedName>
    <definedName name="_xlnm._FilterDatabase" localSheetId="22" hidden="1">'SO 06.1 - SO 06.1 - Chřib...'!$C$81:$K$120</definedName>
    <definedName name="_xlnm.Print_Area" localSheetId="22">'SO 06.1 - SO 06.1 - Chřib...'!$C$4:$J$38,'SO 06.1 - SO 06.1 - Chřib...'!$C$44:$J$61,'SO 06.1 - SO 06.1 - Chřib...'!$C$67:$K$120</definedName>
    <definedName name="_xlnm.Print_Titles" localSheetId="22">'SO 06.1 - SO 06.1 - Chřib...'!$81:$81</definedName>
    <definedName name="_xlnm._FilterDatabase" localSheetId="23" hidden="1">'07 - ASP pro SO 01.3 -  S...'!$C$75:$K$88</definedName>
    <definedName name="_xlnm.Print_Area" localSheetId="23">'07 - ASP pro SO 01.3 -  S...'!$C$4:$J$36,'07 - ASP pro SO 01.3 -  S...'!$C$42:$J$57,'07 - ASP pro SO 01.3 -  S...'!$C$63:$K$88</definedName>
    <definedName name="_xlnm.Print_Titles" localSheetId="23">'07 - ASP pro SO 01.3 -  S...'!$75:$75</definedName>
    <definedName name="_xlnm._FilterDatabase" localSheetId="24" hidden="1">'08 - Materiál dodávaný ob...'!$C$75:$K$113</definedName>
    <definedName name="_xlnm.Print_Area" localSheetId="24">'08 - Materiál dodávaný ob...'!$C$4:$J$36,'08 - Materiál dodávaný ob...'!$C$42:$J$57,'08 - Materiál dodávaný ob...'!$C$63:$K$113</definedName>
    <definedName name="_xlnm.Print_Titles" localSheetId="24">'08 - Materiál dodávaný ob...'!$75:$75</definedName>
    <definedName name="_xlnm._FilterDatabase" localSheetId="25" hidden="1">'09 - Přeprava materiálu a...'!$C$75:$K$133</definedName>
    <definedName name="_xlnm.Print_Area" localSheetId="25">'09 - Přeprava materiálu a...'!$C$4:$J$36,'09 - Přeprava materiálu a...'!$C$42:$J$57,'09 - Přeprava materiálu a...'!$C$63:$K$133</definedName>
    <definedName name="_xlnm.Print_Titles" localSheetId="25">'09 - Přeprava materiálu a...'!$75:$75</definedName>
    <definedName name="_xlnm._FilterDatabase" localSheetId="26" hidden="1">'10 - VRN'!$C$75:$K$87</definedName>
    <definedName name="_xlnm.Print_Area" localSheetId="26">'10 - VRN'!$C$4:$J$36,'10 - VRN'!$C$42:$J$57,'10 - VRN'!$C$63:$K$87</definedName>
    <definedName name="_xlnm.Print_Titles" localSheetId="26">'10 - VRN'!$75:$75</definedName>
  </definedNames>
  <calcPr/>
</workbook>
</file>

<file path=xl/calcChain.xml><?xml version="1.0" encoding="utf-8"?>
<calcChain xmlns="http://schemas.openxmlformats.org/spreadsheetml/2006/main">
  <c i="1" r="AY83"/>
  <c r="AX83"/>
  <c i="27" r="BI85"/>
  <c r="BH85"/>
  <c r="BG85"/>
  <c r="BF85"/>
  <c r="T85"/>
  <c r="R85"/>
  <c r="P85"/>
  <c r="BK85"/>
  <c r="J85"/>
  <c r="BE85"/>
  <c r="BI83"/>
  <c r="BH83"/>
  <c r="BG83"/>
  <c r="BF83"/>
  <c r="T83"/>
  <c r="R83"/>
  <c r="P83"/>
  <c r="BK83"/>
  <c r="J83"/>
  <c r="BE83"/>
  <c r="BI80"/>
  <c r="BH80"/>
  <c r="BG80"/>
  <c r="BF80"/>
  <c r="T80"/>
  <c r="R80"/>
  <c r="P80"/>
  <c r="BK80"/>
  <c r="J80"/>
  <c r="BE80"/>
  <c r="BI77"/>
  <c r="F34"/>
  <c i="1" r="BD83"/>
  <c i="27" r="BH77"/>
  <c r="F33"/>
  <c i="1" r="BC83"/>
  <c i="27" r="BG77"/>
  <c r="F32"/>
  <c i="1" r="BB83"/>
  <c i="27" r="BF77"/>
  <c r="J31"/>
  <c i="1" r="AW83"/>
  <c i="27" r="F31"/>
  <c i="1" r="BA83"/>
  <c i="27" r="T77"/>
  <c r="T76"/>
  <c r="R77"/>
  <c r="R76"/>
  <c r="P77"/>
  <c r="P76"/>
  <c i="1" r="AU83"/>
  <c i="27" r="BK77"/>
  <c r="BK76"/>
  <c r="J76"/>
  <c r="J56"/>
  <c r="J27"/>
  <c i="1" r="AG83"/>
  <c i="27" r="J77"/>
  <c r="BE77"/>
  <c r="J30"/>
  <c i="1" r="AV83"/>
  <c i="27" r="F30"/>
  <c i="1" r="AZ83"/>
  <c i="27" r="F72"/>
  <c r="F70"/>
  <c r="E68"/>
  <c r="F51"/>
  <c r="F49"/>
  <c r="E47"/>
  <c r="J36"/>
  <c r="J21"/>
  <c r="E21"/>
  <c r="J72"/>
  <c r="J51"/>
  <c r="J20"/>
  <c r="J18"/>
  <c r="E18"/>
  <c r="F73"/>
  <c r="F52"/>
  <c r="J17"/>
  <c r="J12"/>
  <c r="J70"/>
  <c r="J49"/>
  <c r="E7"/>
  <c r="E66"/>
  <c r="E45"/>
  <c i="1" r="AY82"/>
  <c r="AX82"/>
  <c i="26" r="BI130"/>
  <c r="BH130"/>
  <c r="BG130"/>
  <c r="BF130"/>
  <c r="T130"/>
  <c r="R130"/>
  <c r="P130"/>
  <c r="BK130"/>
  <c r="J130"/>
  <c r="BE130"/>
  <c r="BI126"/>
  <c r="BH126"/>
  <c r="BG126"/>
  <c r="BF126"/>
  <c r="T126"/>
  <c r="R126"/>
  <c r="P126"/>
  <c r="BK126"/>
  <c r="J126"/>
  <c r="BE126"/>
  <c r="BI122"/>
  <c r="BH122"/>
  <c r="BG122"/>
  <c r="BF122"/>
  <c r="T122"/>
  <c r="R122"/>
  <c r="P122"/>
  <c r="BK122"/>
  <c r="J122"/>
  <c r="BE122"/>
  <c r="BI107"/>
  <c r="BH107"/>
  <c r="BG107"/>
  <c r="BF107"/>
  <c r="T107"/>
  <c r="R107"/>
  <c r="P107"/>
  <c r="BK107"/>
  <c r="J107"/>
  <c r="BE107"/>
  <c r="BI89"/>
  <c r="BH89"/>
  <c r="BG89"/>
  <c r="BF89"/>
  <c r="T89"/>
  <c r="R89"/>
  <c r="P89"/>
  <c r="BK89"/>
  <c r="J89"/>
  <c r="BE89"/>
  <c r="BI83"/>
  <c r="BH83"/>
  <c r="BG83"/>
  <c r="BF83"/>
  <c r="T83"/>
  <c r="R83"/>
  <c r="P83"/>
  <c r="BK83"/>
  <c r="J83"/>
  <c r="BE83"/>
  <c r="BI77"/>
  <c r="F34"/>
  <c i="1" r="BD82"/>
  <c i="26" r="BH77"/>
  <c r="F33"/>
  <c i="1" r="BC82"/>
  <c i="26" r="BG77"/>
  <c r="F32"/>
  <c i="1" r="BB82"/>
  <c i="26" r="BF77"/>
  <c r="J31"/>
  <c i="1" r="AW82"/>
  <c i="26" r="F31"/>
  <c i="1" r="BA82"/>
  <c i="26" r="T77"/>
  <c r="T76"/>
  <c r="R77"/>
  <c r="R76"/>
  <c r="P77"/>
  <c r="P76"/>
  <c i="1" r="AU82"/>
  <c i="26" r="BK77"/>
  <c r="BK76"/>
  <c r="J76"/>
  <c r="J56"/>
  <c r="J27"/>
  <c i="1" r="AG82"/>
  <c i="26" r="J77"/>
  <c r="BE77"/>
  <c r="J30"/>
  <c i="1" r="AV82"/>
  <c i="26" r="F30"/>
  <c i="1" r="AZ82"/>
  <c i="26" r="F72"/>
  <c r="F70"/>
  <c r="E68"/>
  <c r="F51"/>
  <c r="F49"/>
  <c r="E47"/>
  <c r="J36"/>
  <c r="J21"/>
  <c r="E21"/>
  <c r="J72"/>
  <c r="J51"/>
  <c r="J20"/>
  <c r="J18"/>
  <c r="E18"/>
  <c r="F73"/>
  <c r="F52"/>
  <c r="J17"/>
  <c r="J12"/>
  <c r="J70"/>
  <c r="J49"/>
  <c r="E7"/>
  <c r="E66"/>
  <c r="E45"/>
  <c i="1" r="AY81"/>
  <c r="AX81"/>
  <c i="25"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3"/>
  <c r="BH103"/>
  <c r="BG103"/>
  <c r="BF103"/>
  <c r="T103"/>
  <c r="R103"/>
  <c r="P103"/>
  <c r="BK103"/>
  <c r="J103"/>
  <c r="BE103"/>
  <c r="BI95"/>
  <c r="BH95"/>
  <c r="BG95"/>
  <c r="BF95"/>
  <c r="T95"/>
  <c r="R95"/>
  <c r="P95"/>
  <c r="BK95"/>
  <c r="J95"/>
  <c r="BE95"/>
  <c r="BI77"/>
  <c r="F34"/>
  <c i="1" r="BD81"/>
  <c i="25" r="BH77"/>
  <c r="F33"/>
  <c i="1" r="BC81"/>
  <c i="25" r="BG77"/>
  <c r="F32"/>
  <c i="1" r="BB81"/>
  <c i="25" r="BF77"/>
  <c r="J31"/>
  <c i="1" r="AW81"/>
  <c i="25" r="F31"/>
  <c i="1" r="BA81"/>
  <c i="25" r="T77"/>
  <c r="T76"/>
  <c r="R77"/>
  <c r="R76"/>
  <c r="P77"/>
  <c r="P76"/>
  <c i="1" r="AU81"/>
  <c i="25" r="BK77"/>
  <c r="BK76"/>
  <c r="J76"/>
  <c r="J56"/>
  <c r="J27"/>
  <c i="1" r="AG81"/>
  <c i="25" r="J77"/>
  <c r="BE77"/>
  <c r="J30"/>
  <c i="1" r="AV81"/>
  <c i="25" r="F30"/>
  <c i="1" r="AZ81"/>
  <c i="25" r="F72"/>
  <c r="F70"/>
  <c r="E68"/>
  <c r="F51"/>
  <c r="F49"/>
  <c r="E47"/>
  <c r="J36"/>
  <c r="J21"/>
  <c r="E21"/>
  <c r="J72"/>
  <c r="J51"/>
  <c r="J20"/>
  <c r="J18"/>
  <c r="E18"/>
  <c r="F73"/>
  <c r="F52"/>
  <c r="J17"/>
  <c r="J12"/>
  <c r="J70"/>
  <c r="J49"/>
  <c r="E7"/>
  <c r="E66"/>
  <c r="E45"/>
  <c i="1" r="AY80"/>
  <c r="AX80"/>
  <c i="24" r="BI87"/>
  <c r="BH87"/>
  <c r="BG87"/>
  <c r="BF87"/>
  <c r="T87"/>
  <c r="R87"/>
  <c r="P87"/>
  <c r="BK87"/>
  <c r="J87"/>
  <c r="BE87"/>
  <c r="BI84"/>
  <c r="BH84"/>
  <c r="BG84"/>
  <c r="BF84"/>
  <c r="T84"/>
  <c r="R84"/>
  <c r="P84"/>
  <c r="BK84"/>
  <c r="J84"/>
  <c r="BE84"/>
  <c r="BI82"/>
  <c r="BH82"/>
  <c r="BG82"/>
  <c r="BF82"/>
  <c r="T82"/>
  <c r="R82"/>
  <c r="P82"/>
  <c r="BK82"/>
  <c r="J82"/>
  <c r="BE82"/>
  <c r="BI80"/>
  <c r="BH80"/>
  <c r="BG80"/>
  <c r="BF80"/>
  <c r="T80"/>
  <c r="R80"/>
  <c r="P80"/>
  <c r="BK80"/>
  <c r="J80"/>
  <c r="BE80"/>
  <c r="BI77"/>
  <c r="F34"/>
  <c i="1" r="BD80"/>
  <c i="24" r="BH77"/>
  <c r="F33"/>
  <c i="1" r="BC80"/>
  <c i="24" r="BG77"/>
  <c r="F32"/>
  <c i="1" r="BB80"/>
  <c i="24" r="BF77"/>
  <c r="J31"/>
  <c i="1" r="AW80"/>
  <c i="24" r="F31"/>
  <c i="1" r="BA80"/>
  <c i="24" r="T77"/>
  <c r="T76"/>
  <c r="R77"/>
  <c r="R76"/>
  <c r="P77"/>
  <c r="P76"/>
  <c i="1" r="AU80"/>
  <c i="24" r="BK77"/>
  <c r="BK76"/>
  <c r="J76"/>
  <c r="J56"/>
  <c r="J27"/>
  <c i="1" r="AG80"/>
  <c i="24" r="J77"/>
  <c r="BE77"/>
  <c r="J30"/>
  <c i="1" r="AV80"/>
  <c i="24" r="F30"/>
  <c i="1" r="AZ80"/>
  <c i="24" r="F72"/>
  <c r="F70"/>
  <c r="E68"/>
  <c r="F51"/>
  <c r="F49"/>
  <c r="E47"/>
  <c r="J36"/>
  <c r="J21"/>
  <c r="E21"/>
  <c r="J72"/>
  <c r="J51"/>
  <c r="J20"/>
  <c r="J18"/>
  <c r="E18"/>
  <c r="F73"/>
  <c r="F52"/>
  <c r="J17"/>
  <c r="J12"/>
  <c r="J70"/>
  <c r="J49"/>
  <c r="E7"/>
  <c r="E66"/>
  <c r="E45"/>
  <c i="1" r="AY79"/>
  <c r="AX79"/>
  <c i="23" r="BI117"/>
  <c r="BH117"/>
  <c r="BG117"/>
  <c r="BF117"/>
  <c r="T117"/>
  <c r="R117"/>
  <c r="P117"/>
  <c r="BK117"/>
  <c r="J117"/>
  <c r="BE117"/>
  <c r="BI113"/>
  <c r="BH113"/>
  <c r="BG113"/>
  <c r="BF113"/>
  <c r="T113"/>
  <c r="R113"/>
  <c r="P113"/>
  <c r="BK113"/>
  <c r="J113"/>
  <c r="BE113"/>
  <c r="BI110"/>
  <c r="BH110"/>
  <c r="BG110"/>
  <c r="BF110"/>
  <c r="T110"/>
  <c r="R110"/>
  <c r="P110"/>
  <c r="BK110"/>
  <c r="J110"/>
  <c r="BE110"/>
  <c r="BI107"/>
  <c r="BH107"/>
  <c r="BG107"/>
  <c r="BF107"/>
  <c r="T107"/>
  <c r="R107"/>
  <c r="P107"/>
  <c r="BK107"/>
  <c r="J107"/>
  <c r="BE107"/>
  <c r="BI104"/>
  <c r="BH104"/>
  <c r="BG104"/>
  <c r="BF104"/>
  <c r="T104"/>
  <c r="R104"/>
  <c r="P104"/>
  <c r="BK104"/>
  <c r="J104"/>
  <c r="BE104"/>
  <c r="BI101"/>
  <c r="BH101"/>
  <c r="BG101"/>
  <c r="BF101"/>
  <c r="T101"/>
  <c r="R101"/>
  <c r="P101"/>
  <c r="BK101"/>
  <c r="J101"/>
  <c r="BE101"/>
  <c r="BI98"/>
  <c r="BH98"/>
  <c r="BG98"/>
  <c r="BF98"/>
  <c r="T98"/>
  <c r="R98"/>
  <c r="P98"/>
  <c r="BK98"/>
  <c r="J98"/>
  <c r="BE98"/>
  <c r="BI95"/>
  <c r="BH95"/>
  <c r="BG95"/>
  <c r="BF95"/>
  <c r="T95"/>
  <c r="R95"/>
  <c r="P95"/>
  <c r="BK95"/>
  <c r="J95"/>
  <c r="BE95"/>
  <c r="BI92"/>
  <c r="BH92"/>
  <c r="BG92"/>
  <c r="BF92"/>
  <c r="T92"/>
  <c r="R92"/>
  <c r="P92"/>
  <c r="BK92"/>
  <c r="J92"/>
  <c r="BE92"/>
  <c r="BI86"/>
  <c r="BH86"/>
  <c r="BG86"/>
  <c r="BF86"/>
  <c r="T86"/>
  <c r="R86"/>
  <c r="P86"/>
  <c r="BK86"/>
  <c r="J86"/>
  <c r="BE86"/>
  <c r="BI83"/>
  <c r="F36"/>
  <c i="1" r="BD79"/>
  <c i="23" r="BH83"/>
  <c r="F35"/>
  <c i="1" r="BC79"/>
  <c i="23" r="BG83"/>
  <c r="F34"/>
  <c i="1" r="BB79"/>
  <c i="23" r="BF83"/>
  <c r="J33"/>
  <c i="1" r="AW79"/>
  <c i="23" r="F33"/>
  <c i="1" r="BA79"/>
  <c i="23" r="T83"/>
  <c r="T82"/>
  <c r="R83"/>
  <c r="R82"/>
  <c r="P83"/>
  <c r="P82"/>
  <c i="1" r="AU79"/>
  <c i="23" r="BK83"/>
  <c r="BK82"/>
  <c r="J82"/>
  <c r="J60"/>
  <c r="J29"/>
  <c i="1" r="AG79"/>
  <c i="23" r="J83"/>
  <c r="BE83"/>
  <c r="J32"/>
  <c i="1" r="AV79"/>
  <c i="23" r="F32"/>
  <c i="1" r="AZ79"/>
  <c i="23" r="F78"/>
  <c r="F76"/>
  <c r="E74"/>
  <c r="F55"/>
  <c r="F53"/>
  <c r="E51"/>
  <c r="J38"/>
  <c r="J23"/>
  <c r="E23"/>
  <c r="J78"/>
  <c r="J55"/>
  <c r="J22"/>
  <c r="J20"/>
  <c r="E20"/>
  <c r="F79"/>
  <c r="F56"/>
  <c r="J19"/>
  <c r="J14"/>
  <c r="J76"/>
  <c r="J53"/>
  <c r="E7"/>
  <c r="E70"/>
  <c r="E47"/>
  <c i="1" r="AY77"/>
  <c r="AX77"/>
  <c i="22" r="BI161"/>
  <c r="BH161"/>
  <c r="BG161"/>
  <c r="BF161"/>
  <c r="T161"/>
  <c r="R161"/>
  <c r="P161"/>
  <c r="BK161"/>
  <c r="J161"/>
  <c r="BE161"/>
  <c r="BI157"/>
  <c r="BH157"/>
  <c r="BG157"/>
  <c r="BF157"/>
  <c r="T157"/>
  <c r="R157"/>
  <c r="P157"/>
  <c r="BK157"/>
  <c r="J157"/>
  <c r="BE157"/>
  <c r="BI154"/>
  <c r="BH154"/>
  <c r="BG154"/>
  <c r="BF154"/>
  <c r="T154"/>
  <c r="R154"/>
  <c r="P154"/>
  <c r="BK154"/>
  <c r="J154"/>
  <c r="BE154"/>
  <c r="BI151"/>
  <c r="BH151"/>
  <c r="BG151"/>
  <c r="BF151"/>
  <c r="T151"/>
  <c r="R151"/>
  <c r="P151"/>
  <c r="BK151"/>
  <c r="J151"/>
  <c r="BE151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5"/>
  <c r="BH125"/>
  <c r="BG125"/>
  <c r="BF125"/>
  <c r="T125"/>
  <c r="R125"/>
  <c r="P125"/>
  <c r="BK125"/>
  <c r="J125"/>
  <c r="BE125"/>
  <c r="BI121"/>
  <c r="BH121"/>
  <c r="BG121"/>
  <c r="BF121"/>
  <c r="T121"/>
  <c r="R121"/>
  <c r="P121"/>
  <c r="BK121"/>
  <c r="J121"/>
  <c r="BE121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3"/>
  <c r="BH113"/>
  <c r="BG113"/>
  <c r="BF113"/>
  <c r="T113"/>
  <c r="R113"/>
  <c r="P113"/>
  <c r="BK113"/>
  <c r="J113"/>
  <c r="BE113"/>
  <c r="BI110"/>
  <c r="BH110"/>
  <c r="BG110"/>
  <c r="BF110"/>
  <c r="T110"/>
  <c r="R110"/>
  <c r="P110"/>
  <c r="BK110"/>
  <c r="J110"/>
  <c r="BE110"/>
  <c r="BI107"/>
  <c r="BH107"/>
  <c r="BG107"/>
  <c r="BF107"/>
  <c r="T107"/>
  <c r="R107"/>
  <c r="P107"/>
  <c r="BK107"/>
  <c r="J107"/>
  <c r="BE107"/>
  <c r="BI104"/>
  <c r="BH104"/>
  <c r="BG104"/>
  <c r="BF104"/>
  <c r="T104"/>
  <c r="R104"/>
  <c r="P104"/>
  <c r="BK104"/>
  <c r="J104"/>
  <c r="BE104"/>
  <c r="BI101"/>
  <c r="BH101"/>
  <c r="BG101"/>
  <c r="BF101"/>
  <c r="T101"/>
  <c r="R101"/>
  <c r="P101"/>
  <c r="BK101"/>
  <c r="J101"/>
  <c r="BE101"/>
  <c r="BI98"/>
  <c r="BH98"/>
  <c r="BG98"/>
  <c r="BF98"/>
  <c r="T98"/>
  <c r="R98"/>
  <c r="P98"/>
  <c r="BK98"/>
  <c r="J98"/>
  <c r="BE98"/>
  <c r="BI95"/>
  <c r="BH95"/>
  <c r="BG95"/>
  <c r="BF95"/>
  <c r="T95"/>
  <c r="R95"/>
  <c r="P95"/>
  <c r="BK95"/>
  <c r="J95"/>
  <c r="BE95"/>
  <c r="BI86"/>
  <c r="BH86"/>
  <c r="BG86"/>
  <c r="BF86"/>
  <c r="T86"/>
  <c r="R86"/>
  <c r="P86"/>
  <c r="BK86"/>
  <c r="J86"/>
  <c r="BE86"/>
  <c r="BI83"/>
  <c r="F36"/>
  <c i="1" r="BD77"/>
  <c i="22" r="BH83"/>
  <c r="F35"/>
  <c i="1" r="BC77"/>
  <c i="22" r="BG83"/>
  <c r="F34"/>
  <c i="1" r="BB77"/>
  <c i="22" r="BF83"/>
  <c r="J33"/>
  <c i="1" r="AW77"/>
  <c i="22" r="F33"/>
  <c i="1" r="BA77"/>
  <c i="22" r="T83"/>
  <c r="T82"/>
  <c r="R83"/>
  <c r="R82"/>
  <c r="P83"/>
  <c r="P82"/>
  <c i="1" r="AU77"/>
  <c i="22" r="BK83"/>
  <c r="BK82"/>
  <c r="J82"/>
  <c r="J60"/>
  <c r="J29"/>
  <c i="1" r="AG77"/>
  <c i="22" r="J83"/>
  <c r="BE83"/>
  <c r="J32"/>
  <c i="1" r="AV77"/>
  <c i="22" r="F32"/>
  <c i="1" r="AZ77"/>
  <c i="22" r="F78"/>
  <c r="F76"/>
  <c r="E74"/>
  <c r="F55"/>
  <c r="F53"/>
  <c r="E51"/>
  <c r="J38"/>
  <c r="J23"/>
  <c r="E23"/>
  <c r="J78"/>
  <c r="J55"/>
  <c r="J22"/>
  <c r="J20"/>
  <c r="E20"/>
  <c r="F79"/>
  <c r="F56"/>
  <c r="J19"/>
  <c r="J14"/>
  <c r="J76"/>
  <c r="J53"/>
  <c r="E7"/>
  <c r="E70"/>
  <c r="E47"/>
  <c i="1" r="AY75"/>
  <c r="AX75"/>
  <c i="21" r="BI142"/>
  <c r="BH142"/>
  <c r="BG142"/>
  <c r="BF142"/>
  <c r="T142"/>
  <c r="R142"/>
  <c r="P142"/>
  <c r="BK142"/>
  <c r="J142"/>
  <c r="BE142"/>
  <c r="BI138"/>
  <c r="BH138"/>
  <c r="BG138"/>
  <c r="BF138"/>
  <c r="T138"/>
  <c r="R138"/>
  <c r="P138"/>
  <c r="BK138"/>
  <c r="J138"/>
  <c r="BE138"/>
  <c r="BI135"/>
  <c r="BH135"/>
  <c r="BG135"/>
  <c r="BF135"/>
  <c r="T135"/>
  <c r="R135"/>
  <c r="P135"/>
  <c r="BK135"/>
  <c r="J135"/>
  <c r="BE135"/>
  <c r="BI132"/>
  <c r="BH132"/>
  <c r="BG132"/>
  <c r="BF132"/>
  <c r="T132"/>
  <c r="R132"/>
  <c r="P132"/>
  <c r="BK132"/>
  <c r="J132"/>
  <c r="BE132"/>
  <c r="BI129"/>
  <c r="BH129"/>
  <c r="BG129"/>
  <c r="BF129"/>
  <c r="T129"/>
  <c r="R129"/>
  <c r="P129"/>
  <c r="BK129"/>
  <c r="J129"/>
  <c r="BE129"/>
  <c r="BI126"/>
  <c r="BH126"/>
  <c r="BG126"/>
  <c r="BF126"/>
  <c r="T126"/>
  <c r="R126"/>
  <c r="P126"/>
  <c r="BK126"/>
  <c r="J126"/>
  <c r="BE126"/>
  <c r="BI123"/>
  <c r="BH123"/>
  <c r="BG123"/>
  <c r="BF123"/>
  <c r="T123"/>
  <c r="R123"/>
  <c r="P123"/>
  <c r="BK123"/>
  <c r="J123"/>
  <c r="BE123"/>
  <c r="BI120"/>
  <c r="BH120"/>
  <c r="BG120"/>
  <c r="BF120"/>
  <c r="T120"/>
  <c r="R120"/>
  <c r="P120"/>
  <c r="BK120"/>
  <c r="J120"/>
  <c r="BE120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0"/>
  <c r="BH110"/>
  <c r="BG110"/>
  <c r="BF110"/>
  <c r="T110"/>
  <c r="R110"/>
  <c r="P110"/>
  <c r="BK110"/>
  <c r="J110"/>
  <c r="BE110"/>
  <c r="BI107"/>
  <c r="BH107"/>
  <c r="BG107"/>
  <c r="BF107"/>
  <c r="T107"/>
  <c r="R107"/>
  <c r="P107"/>
  <c r="BK107"/>
  <c r="J107"/>
  <c r="BE107"/>
  <c r="BI100"/>
  <c r="BH100"/>
  <c r="BG100"/>
  <c r="BF100"/>
  <c r="T100"/>
  <c r="R100"/>
  <c r="P100"/>
  <c r="BK100"/>
  <c r="J100"/>
  <c r="BE100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2"/>
  <c r="BH92"/>
  <c r="BG92"/>
  <c r="BF92"/>
  <c r="T92"/>
  <c r="R92"/>
  <c r="P92"/>
  <c r="BK92"/>
  <c r="J92"/>
  <c r="BE92"/>
  <c r="BI89"/>
  <c r="BH89"/>
  <c r="BG89"/>
  <c r="BF89"/>
  <c r="T89"/>
  <c r="R89"/>
  <c r="P89"/>
  <c r="BK89"/>
  <c r="J89"/>
  <c r="BE89"/>
  <c r="BI86"/>
  <c r="BH86"/>
  <c r="BG86"/>
  <c r="BF86"/>
  <c r="T86"/>
  <c r="R86"/>
  <c r="P86"/>
  <c r="BK86"/>
  <c r="J86"/>
  <c r="BE86"/>
  <c r="BI83"/>
  <c r="F36"/>
  <c i="1" r="BD75"/>
  <c i="21" r="BH83"/>
  <c r="F35"/>
  <c i="1" r="BC75"/>
  <c i="21" r="BG83"/>
  <c r="F34"/>
  <c i="1" r="BB75"/>
  <c i="21" r="BF83"/>
  <c r="J33"/>
  <c i="1" r="AW75"/>
  <c i="21" r="F33"/>
  <c i="1" r="BA75"/>
  <c i="21" r="T83"/>
  <c r="T82"/>
  <c r="R83"/>
  <c r="R82"/>
  <c r="P83"/>
  <c r="P82"/>
  <c i="1" r="AU75"/>
  <c i="21" r="BK83"/>
  <c r="BK82"/>
  <c r="J82"/>
  <c r="J60"/>
  <c r="J29"/>
  <c i="1" r="AG75"/>
  <c i="21" r="J83"/>
  <c r="BE83"/>
  <c r="J32"/>
  <c i="1" r="AV75"/>
  <c i="21" r="F32"/>
  <c i="1" r="AZ75"/>
  <c i="21" r="F78"/>
  <c r="F76"/>
  <c r="E74"/>
  <c r="F55"/>
  <c r="F53"/>
  <c r="E51"/>
  <c r="J38"/>
  <c r="J23"/>
  <c r="E23"/>
  <c r="J78"/>
  <c r="J55"/>
  <c r="J22"/>
  <c r="J20"/>
  <c r="E20"/>
  <c r="F79"/>
  <c r="F56"/>
  <c r="J19"/>
  <c r="J14"/>
  <c r="J76"/>
  <c r="J53"/>
  <c r="E7"/>
  <c r="E70"/>
  <c r="E47"/>
  <c i="1" r="AY74"/>
  <c r="AX74"/>
  <c i="20" r="BI147"/>
  <c r="BH147"/>
  <c r="BG147"/>
  <c r="BF147"/>
  <c r="T147"/>
  <c r="R147"/>
  <c r="P147"/>
  <c r="BK147"/>
  <c r="J147"/>
  <c r="BE147"/>
  <c r="BI143"/>
  <c r="BH143"/>
  <c r="BG143"/>
  <c r="BF143"/>
  <c r="T143"/>
  <c r="R143"/>
  <c r="P143"/>
  <c r="BK143"/>
  <c r="J143"/>
  <c r="BE143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3"/>
  <c r="BH133"/>
  <c r="BG133"/>
  <c r="BF133"/>
  <c r="T133"/>
  <c r="R133"/>
  <c r="P133"/>
  <c r="BK133"/>
  <c r="J133"/>
  <c r="BE133"/>
  <c r="BI130"/>
  <c r="BH130"/>
  <c r="BG130"/>
  <c r="BF130"/>
  <c r="T130"/>
  <c r="R130"/>
  <c r="P130"/>
  <c r="BK130"/>
  <c r="J130"/>
  <c r="BE130"/>
  <c r="BI127"/>
  <c r="BH127"/>
  <c r="BG127"/>
  <c r="BF127"/>
  <c r="T127"/>
  <c r="R127"/>
  <c r="P127"/>
  <c r="BK127"/>
  <c r="J127"/>
  <c r="BE127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18"/>
  <c r="BH118"/>
  <c r="BG118"/>
  <c r="BF118"/>
  <c r="T118"/>
  <c r="R118"/>
  <c r="P118"/>
  <c r="BK118"/>
  <c r="J118"/>
  <c r="BE118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0"/>
  <c r="BH110"/>
  <c r="BG110"/>
  <c r="BF110"/>
  <c r="T110"/>
  <c r="R110"/>
  <c r="P110"/>
  <c r="BK110"/>
  <c r="J110"/>
  <c r="BE110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0"/>
  <c r="BH100"/>
  <c r="BG100"/>
  <c r="BF100"/>
  <c r="T100"/>
  <c r="R100"/>
  <c r="P100"/>
  <c r="BK100"/>
  <c r="J100"/>
  <c r="BE100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89"/>
  <c r="BH89"/>
  <c r="BG89"/>
  <c r="BF89"/>
  <c r="T89"/>
  <c r="R89"/>
  <c r="P89"/>
  <c r="BK89"/>
  <c r="J89"/>
  <c r="BE89"/>
  <c r="BI86"/>
  <c r="BH86"/>
  <c r="BG86"/>
  <c r="BF86"/>
  <c r="T86"/>
  <c r="R86"/>
  <c r="P86"/>
  <c r="BK86"/>
  <c r="J86"/>
  <c r="BE86"/>
  <c r="BI83"/>
  <c r="F36"/>
  <c i="1" r="BD74"/>
  <c i="20" r="BH83"/>
  <c r="F35"/>
  <c i="1" r="BC74"/>
  <c i="20" r="BG83"/>
  <c r="F34"/>
  <c i="1" r="BB74"/>
  <c i="20" r="BF83"/>
  <c r="J33"/>
  <c i="1" r="AW74"/>
  <c i="20" r="F33"/>
  <c i="1" r="BA74"/>
  <c i="20" r="T83"/>
  <c r="T82"/>
  <c r="R83"/>
  <c r="R82"/>
  <c r="P83"/>
  <c r="P82"/>
  <c i="1" r="AU74"/>
  <c i="20" r="BK83"/>
  <c r="BK82"/>
  <c r="J82"/>
  <c r="J60"/>
  <c r="J29"/>
  <c i="1" r="AG74"/>
  <c i="20" r="J83"/>
  <c r="BE83"/>
  <c r="J32"/>
  <c i="1" r="AV74"/>
  <c i="20" r="F32"/>
  <c i="1" r="AZ74"/>
  <c i="20" r="F78"/>
  <c r="F76"/>
  <c r="E74"/>
  <c r="F55"/>
  <c r="F53"/>
  <c r="E51"/>
  <c r="J38"/>
  <c r="J23"/>
  <c r="E23"/>
  <c r="J78"/>
  <c r="J55"/>
  <c r="J22"/>
  <c r="J20"/>
  <c r="E20"/>
  <c r="F79"/>
  <c r="F56"/>
  <c r="J19"/>
  <c r="J14"/>
  <c r="J76"/>
  <c r="J53"/>
  <c r="E7"/>
  <c r="E70"/>
  <c r="E47"/>
  <c i="1" r="AY73"/>
  <c r="AX73"/>
  <c i="19" r="BI131"/>
  <c r="BH131"/>
  <c r="BG131"/>
  <c r="BF131"/>
  <c r="T131"/>
  <c r="R131"/>
  <c r="P131"/>
  <c r="BK131"/>
  <c r="J131"/>
  <c r="BE131"/>
  <c r="BI127"/>
  <c r="BH127"/>
  <c r="BG127"/>
  <c r="BF127"/>
  <c r="T127"/>
  <c r="R127"/>
  <c r="P127"/>
  <c r="BK127"/>
  <c r="J127"/>
  <c r="BE127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7"/>
  <c r="BH117"/>
  <c r="BG117"/>
  <c r="BF117"/>
  <c r="T117"/>
  <c r="R117"/>
  <c r="P117"/>
  <c r="BK117"/>
  <c r="J117"/>
  <c r="BE117"/>
  <c r="BI114"/>
  <c r="BH114"/>
  <c r="BG114"/>
  <c r="BF114"/>
  <c r="T114"/>
  <c r="R114"/>
  <c r="P114"/>
  <c r="BK114"/>
  <c r="J114"/>
  <c r="BE114"/>
  <c r="BI111"/>
  <c r="BH111"/>
  <c r="BG111"/>
  <c r="BF111"/>
  <c r="T111"/>
  <c r="R111"/>
  <c r="P111"/>
  <c r="BK111"/>
  <c r="J111"/>
  <c r="BE111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3"/>
  <c r="BH93"/>
  <c r="BG93"/>
  <c r="BF93"/>
  <c r="T93"/>
  <c r="R93"/>
  <c r="P93"/>
  <c r="BK93"/>
  <c r="J93"/>
  <c r="BE93"/>
  <c r="BI86"/>
  <c r="BH86"/>
  <c r="BG86"/>
  <c r="BF86"/>
  <c r="T86"/>
  <c r="R86"/>
  <c r="P86"/>
  <c r="BK86"/>
  <c r="J86"/>
  <c r="BE86"/>
  <c r="BI83"/>
  <c r="F36"/>
  <c i="1" r="BD73"/>
  <c i="19" r="BH83"/>
  <c r="F35"/>
  <c i="1" r="BC73"/>
  <c i="19" r="BG83"/>
  <c r="F34"/>
  <c i="1" r="BB73"/>
  <c i="19" r="BF83"/>
  <c r="J33"/>
  <c i="1" r="AW73"/>
  <c i="19" r="F33"/>
  <c i="1" r="BA73"/>
  <c i="19" r="T83"/>
  <c r="T82"/>
  <c r="R83"/>
  <c r="R82"/>
  <c r="P83"/>
  <c r="P82"/>
  <c i="1" r="AU73"/>
  <c i="19" r="BK83"/>
  <c r="BK82"/>
  <c r="J82"/>
  <c r="J60"/>
  <c r="J29"/>
  <c i="1" r="AG73"/>
  <c i="19" r="J83"/>
  <c r="BE83"/>
  <c r="J32"/>
  <c i="1" r="AV73"/>
  <c i="19" r="F32"/>
  <c i="1" r="AZ73"/>
  <c i="19" r="F78"/>
  <c r="F76"/>
  <c r="E74"/>
  <c r="F55"/>
  <c r="F53"/>
  <c r="E51"/>
  <c r="J38"/>
  <c r="J23"/>
  <c r="E23"/>
  <c r="J78"/>
  <c r="J55"/>
  <c r="J22"/>
  <c r="J20"/>
  <c r="E20"/>
  <c r="F79"/>
  <c r="F56"/>
  <c r="J19"/>
  <c r="J14"/>
  <c r="J76"/>
  <c r="J53"/>
  <c r="E7"/>
  <c r="E70"/>
  <c r="E47"/>
  <c i="1" r="AY72"/>
  <c r="AX72"/>
  <c i="18"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99"/>
  <c r="BH99"/>
  <c r="BG99"/>
  <c r="BF99"/>
  <c r="T99"/>
  <c r="R99"/>
  <c r="P99"/>
  <c r="BK99"/>
  <c r="J99"/>
  <c r="BE99"/>
  <c r="BI96"/>
  <c r="BH96"/>
  <c r="BG96"/>
  <c r="BF96"/>
  <c r="T96"/>
  <c r="R96"/>
  <c r="P96"/>
  <c r="BK96"/>
  <c r="J96"/>
  <c r="BE96"/>
  <c r="BI93"/>
  <c r="BH93"/>
  <c r="BG93"/>
  <c r="BF93"/>
  <c r="T93"/>
  <c r="R93"/>
  <c r="P93"/>
  <c r="BK93"/>
  <c r="J93"/>
  <c r="BE93"/>
  <c r="BI90"/>
  <c r="BH90"/>
  <c r="BG90"/>
  <c r="BF90"/>
  <c r="T90"/>
  <c r="R90"/>
  <c r="P90"/>
  <c r="BK90"/>
  <c r="J90"/>
  <c r="BE90"/>
  <c r="BI86"/>
  <c r="BH86"/>
  <c r="BG86"/>
  <c r="BF86"/>
  <c r="T86"/>
  <c r="R86"/>
  <c r="P86"/>
  <c r="BK86"/>
  <c r="J86"/>
  <c r="BE86"/>
  <c r="BI83"/>
  <c r="F36"/>
  <c i="1" r="BD72"/>
  <c i="18" r="BH83"/>
  <c r="F35"/>
  <c i="1" r="BC72"/>
  <c i="18" r="BG83"/>
  <c r="F34"/>
  <c i="1" r="BB72"/>
  <c i="18" r="BF83"/>
  <c r="J33"/>
  <c i="1" r="AW72"/>
  <c i="18" r="F33"/>
  <c i="1" r="BA72"/>
  <c i="18" r="T83"/>
  <c r="T82"/>
  <c r="R83"/>
  <c r="R82"/>
  <c r="P83"/>
  <c r="P82"/>
  <c i="1" r="AU72"/>
  <c i="18" r="BK83"/>
  <c r="BK82"/>
  <c r="J82"/>
  <c r="J60"/>
  <c r="J29"/>
  <c i="1" r="AG72"/>
  <c i="18" r="J83"/>
  <c r="BE83"/>
  <c r="J32"/>
  <c i="1" r="AV72"/>
  <c i="18" r="F32"/>
  <c i="1" r="AZ72"/>
  <c i="18" r="F78"/>
  <c r="F76"/>
  <c r="E74"/>
  <c r="F55"/>
  <c r="F53"/>
  <c r="E51"/>
  <c r="J38"/>
  <c r="J23"/>
  <c r="E23"/>
  <c r="J78"/>
  <c r="J55"/>
  <c r="J22"/>
  <c r="J20"/>
  <c r="E20"/>
  <c r="F79"/>
  <c r="F56"/>
  <c r="J19"/>
  <c r="J14"/>
  <c r="J76"/>
  <c r="J53"/>
  <c r="E7"/>
  <c r="E70"/>
  <c r="E47"/>
  <c i="1" r="AY71"/>
  <c r="AX71"/>
  <c i="17" r="BI144"/>
  <c r="BH144"/>
  <c r="BG144"/>
  <c r="BF144"/>
  <c r="T144"/>
  <c r="R144"/>
  <c r="P144"/>
  <c r="BK144"/>
  <c r="J144"/>
  <c r="BE144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0"/>
  <c r="BH130"/>
  <c r="BG130"/>
  <c r="BF130"/>
  <c r="T130"/>
  <c r="R130"/>
  <c r="P130"/>
  <c r="BK130"/>
  <c r="J130"/>
  <c r="BE130"/>
  <c r="BI127"/>
  <c r="BH127"/>
  <c r="BG127"/>
  <c r="BF127"/>
  <c r="T127"/>
  <c r="R127"/>
  <c r="P127"/>
  <c r="BK127"/>
  <c r="J127"/>
  <c r="BE127"/>
  <c r="BI124"/>
  <c r="BH124"/>
  <c r="BG124"/>
  <c r="BF124"/>
  <c r="T124"/>
  <c r="R124"/>
  <c r="P124"/>
  <c r="BK124"/>
  <c r="J124"/>
  <c r="BE124"/>
  <c r="BI121"/>
  <c r="BH121"/>
  <c r="BG121"/>
  <c r="BF121"/>
  <c r="T121"/>
  <c r="R121"/>
  <c r="P121"/>
  <c r="BK121"/>
  <c r="J121"/>
  <c r="BE121"/>
  <c r="BI118"/>
  <c r="BH118"/>
  <c r="BG118"/>
  <c r="BF118"/>
  <c r="T118"/>
  <c r="R118"/>
  <c r="P118"/>
  <c r="BK118"/>
  <c r="J118"/>
  <c r="BE118"/>
  <c r="BI115"/>
  <c r="BH115"/>
  <c r="BG115"/>
  <c r="BF115"/>
  <c r="T115"/>
  <c r="R115"/>
  <c r="P115"/>
  <c r="BK115"/>
  <c r="J115"/>
  <c r="BE115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99"/>
  <c r="BH99"/>
  <c r="BG99"/>
  <c r="BF99"/>
  <c r="T99"/>
  <c r="R99"/>
  <c r="P99"/>
  <c r="BK99"/>
  <c r="J99"/>
  <c r="BE99"/>
  <c r="BI96"/>
  <c r="BH96"/>
  <c r="BG96"/>
  <c r="BF96"/>
  <c r="T96"/>
  <c r="R96"/>
  <c r="P96"/>
  <c r="BK96"/>
  <c r="J96"/>
  <c r="BE96"/>
  <c r="BI93"/>
  <c r="BH93"/>
  <c r="BG93"/>
  <c r="BF93"/>
  <c r="T93"/>
  <c r="R93"/>
  <c r="P93"/>
  <c r="BK93"/>
  <c r="J93"/>
  <c r="BE93"/>
  <c r="BI90"/>
  <c r="BH90"/>
  <c r="BG90"/>
  <c r="BF90"/>
  <c r="T90"/>
  <c r="R90"/>
  <c r="P90"/>
  <c r="BK90"/>
  <c r="J90"/>
  <c r="BE90"/>
  <c r="BI86"/>
  <c r="BH86"/>
  <c r="BG86"/>
  <c r="BF86"/>
  <c r="T86"/>
  <c r="R86"/>
  <c r="P86"/>
  <c r="BK86"/>
  <c r="J86"/>
  <c r="BE86"/>
  <c r="BI83"/>
  <c r="F36"/>
  <c i="1" r="BD71"/>
  <c i="17" r="BH83"/>
  <c r="F35"/>
  <c i="1" r="BC71"/>
  <c i="17" r="BG83"/>
  <c r="F34"/>
  <c i="1" r="BB71"/>
  <c i="17" r="BF83"/>
  <c r="J33"/>
  <c i="1" r="AW71"/>
  <c i="17" r="F33"/>
  <c i="1" r="BA71"/>
  <c i="17" r="T83"/>
  <c r="T82"/>
  <c r="R83"/>
  <c r="R82"/>
  <c r="P83"/>
  <c r="P82"/>
  <c i="1" r="AU71"/>
  <c i="17" r="BK83"/>
  <c r="BK82"/>
  <c r="J82"/>
  <c r="J60"/>
  <c r="J29"/>
  <c i="1" r="AG71"/>
  <c i="17" r="J83"/>
  <c r="BE83"/>
  <c r="J32"/>
  <c i="1" r="AV71"/>
  <c i="17" r="F32"/>
  <c i="1" r="AZ71"/>
  <c i="17" r="F78"/>
  <c r="F76"/>
  <c r="E74"/>
  <c r="F55"/>
  <c r="F53"/>
  <c r="E51"/>
  <c r="J38"/>
  <c r="J23"/>
  <c r="E23"/>
  <c r="J78"/>
  <c r="J55"/>
  <c r="J22"/>
  <c r="J20"/>
  <c r="E20"/>
  <c r="F79"/>
  <c r="F56"/>
  <c r="J19"/>
  <c r="J14"/>
  <c r="J76"/>
  <c r="J53"/>
  <c r="E7"/>
  <c r="E70"/>
  <c r="E47"/>
  <c i="1" r="AY69"/>
  <c r="AX69"/>
  <c i="16" r="BI115"/>
  <c r="BH115"/>
  <c r="BG115"/>
  <c r="BF115"/>
  <c r="T115"/>
  <c r="R115"/>
  <c r="P115"/>
  <c r="BK115"/>
  <c r="J115"/>
  <c r="BE115"/>
  <c r="BI111"/>
  <c r="BH111"/>
  <c r="BG111"/>
  <c r="BF111"/>
  <c r="T111"/>
  <c r="R111"/>
  <c r="P111"/>
  <c r="BK111"/>
  <c r="J111"/>
  <c r="BE111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1"/>
  <c r="BH101"/>
  <c r="BG101"/>
  <c r="BF101"/>
  <c r="T101"/>
  <c r="R101"/>
  <c r="P101"/>
  <c r="BK101"/>
  <c r="J101"/>
  <c r="BE101"/>
  <c r="BI98"/>
  <c r="BH98"/>
  <c r="BG98"/>
  <c r="BF98"/>
  <c r="T98"/>
  <c r="R98"/>
  <c r="P98"/>
  <c r="BK98"/>
  <c r="J98"/>
  <c r="BE98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0"/>
  <c r="BH90"/>
  <c r="BG90"/>
  <c r="BF90"/>
  <c r="T90"/>
  <c r="R90"/>
  <c r="P90"/>
  <c r="BK90"/>
  <c r="J90"/>
  <c r="BE90"/>
  <c r="BI86"/>
  <c r="BH86"/>
  <c r="BG86"/>
  <c r="BF86"/>
  <c r="T86"/>
  <c r="R86"/>
  <c r="P86"/>
  <c r="BK86"/>
  <c r="J86"/>
  <c r="BE86"/>
  <c r="BI83"/>
  <c r="F36"/>
  <c i="1" r="BD69"/>
  <c i="16" r="BH83"/>
  <c r="F35"/>
  <c i="1" r="BC69"/>
  <c i="16" r="BG83"/>
  <c r="F34"/>
  <c i="1" r="BB69"/>
  <c i="16" r="BF83"/>
  <c r="J33"/>
  <c i="1" r="AW69"/>
  <c i="16" r="F33"/>
  <c i="1" r="BA69"/>
  <c i="16" r="T83"/>
  <c r="T82"/>
  <c r="R83"/>
  <c r="R82"/>
  <c r="P83"/>
  <c r="P82"/>
  <c i="1" r="AU69"/>
  <c i="16" r="BK83"/>
  <c r="BK82"/>
  <c r="J82"/>
  <c r="J60"/>
  <c r="J29"/>
  <c i="1" r="AG69"/>
  <c i="16" r="J83"/>
  <c r="BE83"/>
  <c r="J32"/>
  <c i="1" r="AV69"/>
  <c i="16" r="F32"/>
  <c i="1" r="AZ69"/>
  <c i="16" r="F78"/>
  <c r="F76"/>
  <c r="E74"/>
  <c r="F55"/>
  <c r="F53"/>
  <c r="E51"/>
  <c r="J38"/>
  <c r="J23"/>
  <c r="E23"/>
  <c r="J78"/>
  <c r="J55"/>
  <c r="J22"/>
  <c r="J20"/>
  <c r="E20"/>
  <c r="F79"/>
  <c r="F56"/>
  <c r="J19"/>
  <c r="J14"/>
  <c r="J76"/>
  <c r="J53"/>
  <c r="E7"/>
  <c r="E70"/>
  <c r="E47"/>
  <c i="1" r="AY68"/>
  <c r="AX68"/>
  <c i="15" r="BI123"/>
  <c r="BH123"/>
  <c r="BG123"/>
  <c r="BF123"/>
  <c r="T123"/>
  <c r="R123"/>
  <c r="P123"/>
  <c r="BK123"/>
  <c r="J123"/>
  <c r="BE123"/>
  <c r="BI119"/>
  <c r="BH119"/>
  <c r="BG119"/>
  <c r="BF119"/>
  <c r="T119"/>
  <c r="R119"/>
  <c r="P119"/>
  <c r="BK119"/>
  <c r="J119"/>
  <c r="BE119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3"/>
  <c r="BH103"/>
  <c r="BG103"/>
  <c r="BF103"/>
  <c r="T103"/>
  <c r="R103"/>
  <c r="P103"/>
  <c r="BK103"/>
  <c r="J103"/>
  <c r="BE103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0"/>
  <c r="BH90"/>
  <c r="BG90"/>
  <c r="BF90"/>
  <c r="T90"/>
  <c r="R90"/>
  <c r="P90"/>
  <c r="BK90"/>
  <c r="J90"/>
  <c r="BE90"/>
  <c r="BI86"/>
  <c r="BH86"/>
  <c r="BG86"/>
  <c r="BF86"/>
  <c r="T86"/>
  <c r="R86"/>
  <c r="P86"/>
  <c r="BK86"/>
  <c r="J86"/>
  <c r="BE86"/>
  <c r="BI83"/>
  <c r="F36"/>
  <c i="1" r="BD68"/>
  <c i="15" r="BH83"/>
  <c r="F35"/>
  <c i="1" r="BC68"/>
  <c i="15" r="BG83"/>
  <c r="F34"/>
  <c i="1" r="BB68"/>
  <c i="15" r="BF83"/>
  <c r="J33"/>
  <c i="1" r="AW68"/>
  <c i="15" r="F33"/>
  <c i="1" r="BA68"/>
  <c i="15" r="T83"/>
  <c r="T82"/>
  <c r="R83"/>
  <c r="R82"/>
  <c r="P83"/>
  <c r="P82"/>
  <c i="1" r="AU68"/>
  <c i="15" r="BK83"/>
  <c r="BK82"/>
  <c r="J82"/>
  <c r="J60"/>
  <c r="J29"/>
  <c i="1" r="AG68"/>
  <c i="15" r="J83"/>
  <c r="BE83"/>
  <c r="J32"/>
  <c i="1" r="AV68"/>
  <c i="15" r="F32"/>
  <c i="1" r="AZ68"/>
  <c i="15" r="F78"/>
  <c r="F76"/>
  <c r="E74"/>
  <c r="F55"/>
  <c r="F53"/>
  <c r="E51"/>
  <c r="J38"/>
  <c r="J23"/>
  <c r="E23"/>
  <c r="J78"/>
  <c r="J55"/>
  <c r="J22"/>
  <c r="J20"/>
  <c r="E20"/>
  <c r="F79"/>
  <c r="F56"/>
  <c r="J19"/>
  <c r="J14"/>
  <c r="J76"/>
  <c r="J53"/>
  <c r="E7"/>
  <c r="E70"/>
  <c r="E47"/>
  <c i="1" r="AY67"/>
  <c r="AX67"/>
  <c i="14" r="BI129"/>
  <c r="BH129"/>
  <c r="BG129"/>
  <c r="BF129"/>
  <c r="T129"/>
  <c r="R129"/>
  <c r="P129"/>
  <c r="BK129"/>
  <c r="J129"/>
  <c r="BE129"/>
  <c r="BI125"/>
  <c r="BH125"/>
  <c r="BG125"/>
  <c r="BF125"/>
  <c r="T125"/>
  <c r="R125"/>
  <c r="P125"/>
  <c r="BK125"/>
  <c r="J125"/>
  <c r="BE125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3"/>
  <c r="BH103"/>
  <c r="BG103"/>
  <c r="BF103"/>
  <c r="T103"/>
  <c r="R103"/>
  <c r="P103"/>
  <c r="BK103"/>
  <c r="J103"/>
  <c r="BE103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0"/>
  <c r="BH90"/>
  <c r="BG90"/>
  <c r="BF90"/>
  <c r="T90"/>
  <c r="R90"/>
  <c r="P90"/>
  <c r="BK90"/>
  <c r="J90"/>
  <c r="BE90"/>
  <c r="BI86"/>
  <c r="BH86"/>
  <c r="BG86"/>
  <c r="BF86"/>
  <c r="T86"/>
  <c r="R86"/>
  <c r="P86"/>
  <c r="BK86"/>
  <c r="J86"/>
  <c r="BE86"/>
  <c r="BI83"/>
  <c r="F36"/>
  <c i="1" r="BD67"/>
  <c i="14" r="BH83"/>
  <c r="F35"/>
  <c i="1" r="BC67"/>
  <c i="14" r="BG83"/>
  <c r="F34"/>
  <c i="1" r="BB67"/>
  <c i="14" r="BF83"/>
  <c r="J33"/>
  <c i="1" r="AW67"/>
  <c i="14" r="F33"/>
  <c i="1" r="BA67"/>
  <c i="14" r="T83"/>
  <c r="T82"/>
  <c r="R83"/>
  <c r="R82"/>
  <c r="P83"/>
  <c r="P82"/>
  <c i="1" r="AU67"/>
  <c i="14" r="BK83"/>
  <c r="BK82"/>
  <c r="J82"/>
  <c r="J60"/>
  <c r="J29"/>
  <c i="1" r="AG67"/>
  <c i="14" r="J83"/>
  <c r="BE83"/>
  <c r="J32"/>
  <c i="1" r="AV67"/>
  <c i="14" r="F32"/>
  <c i="1" r="AZ67"/>
  <c i="14" r="F78"/>
  <c r="F76"/>
  <c r="E74"/>
  <c r="F55"/>
  <c r="F53"/>
  <c r="E51"/>
  <c r="J38"/>
  <c r="J23"/>
  <c r="E23"/>
  <c r="J78"/>
  <c r="J55"/>
  <c r="J22"/>
  <c r="J20"/>
  <c r="E20"/>
  <c r="F79"/>
  <c r="F56"/>
  <c r="J19"/>
  <c r="J14"/>
  <c r="J76"/>
  <c r="J53"/>
  <c r="E7"/>
  <c r="E70"/>
  <c r="E47"/>
  <c i="1" r="AY66"/>
  <c r="AX66"/>
  <c i="13" r="BI124"/>
  <c r="BH124"/>
  <c r="BG124"/>
  <c r="BF124"/>
  <c r="T124"/>
  <c r="R124"/>
  <c r="P124"/>
  <c r="BK124"/>
  <c r="J124"/>
  <c r="BE124"/>
  <c r="BI120"/>
  <c r="BH120"/>
  <c r="BG120"/>
  <c r="BF120"/>
  <c r="T120"/>
  <c r="R120"/>
  <c r="P120"/>
  <c r="BK120"/>
  <c r="J120"/>
  <c r="BE120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0"/>
  <c r="BH110"/>
  <c r="BG110"/>
  <c r="BF110"/>
  <c r="T110"/>
  <c r="R110"/>
  <c r="P110"/>
  <c r="BK110"/>
  <c r="J110"/>
  <c r="BE110"/>
  <c r="BI107"/>
  <c r="BH107"/>
  <c r="BG107"/>
  <c r="BF107"/>
  <c r="T107"/>
  <c r="R107"/>
  <c r="P107"/>
  <c r="BK107"/>
  <c r="J107"/>
  <c r="BE107"/>
  <c r="BI104"/>
  <c r="BH104"/>
  <c r="BG104"/>
  <c r="BF104"/>
  <c r="T104"/>
  <c r="R104"/>
  <c r="P104"/>
  <c r="BK104"/>
  <c r="J104"/>
  <c r="BE104"/>
  <c r="BI101"/>
  <c r="BH101"/>
  <c r="BG101"/>
  <c r="BF101"/>
  <c r="T101"/>
  <c r="R101"/>
  <c r="P101"/>
  <c r="BK101"/>
  <c r="J101"/>
  <c r="BE101"/>
  <c r="BI98"/>
  <c r="BH98"/>
  <c r="BG98"/>
  <c r="BF98"/>
  <c r="T98"/>
  <c r="R98"/>
  <c r="P98"/>
  <c r="BK98"/>
  <c r="J98"/>
  <c r="BE98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0"/>
  <c r="BH90"/>
  <c r="BG90"/>
  <c r="BF90"/>
  <c r="T90"/>
  <c r="R90"/>
  <c r="P90"/>
  <c r="BK90"/>
  <c r="J90"/>
  <c r="BE90"/>
  <c r="BI86"/>
  <c r="BH86"/>
  <c r="BG86"/>
  <c r="BF86"/>
  <c r="T86"/>
  <c r="R86"/>
  <c r="P86"/>
  <c r="BK86"/>
  <c r="J86"/>
  <c r="BE86"/>
  <c r="BI83"/>
  <c r="F36"/>
  <c i="1" r="BD66"/>
  <c i="13" r="BH83"/>
  <c r="F35"/>
  <c i="1" r="BC66"/>
  <c i="13" r="BG83"/>
  <c r="F34"/>
  <c i="1" r="BB66"/>
  <c i="13" r="BF83"/>
  <c r="J33"/>
  <c i="1" r="AW66"/>
  <c i="13" r="F33"/>
  <c i="1" r="BA66"/>
  <c i="13" r="T83"/>
  <c r="T82"/>
  <c r="R83"/>
  <c r="R82"/>
  <c r="P83"/>
  <c r="P82"/>
  <c i="1" r="AU66"/>
  <c i="13" r="BK83"/>
  <c r="BK82"/>
  <c r="J82"/>
  <c r="J60"/>
  <c r="J29"/>
  <c i="1" r="AG66"/>
  <c i="13" r="J83"/>
  <c r="BE83"/>
  <c r="J32"/>
  <c i="1" r="AV66"/>
  <c i="13" r="F32"/>
  <c i="1" r="AZ66"/>
  <c i="13" r="F78"/>
  <c r="F76"/>
  <c r="E74"/>
  <c r="F55"/>
  <c r="F53"/>
  <c r="E51"/>
  <c r="J38"/>
  <c r="J23"/>
  <c r="E23"/>
  <c r="J78"/>
  <c r="J55"/>
  <c r="J22"/>
  <c r="J20"/>
  <c r="E20"/>
  <c r="F79"/>
  <c r="F56"/>
  <c r="J19"/>
  <c r="J14"/>
  <c r="J76"/>
  <c r="J53"/>
  <c r="E7"/>
  <c r="E70"/>
  <c r="E47"/>
  <c i="1" r="AY64"/>
  <c r="AX64"/>
  <c i="12" r="BI134"/>
  <c r="BH134"/>
  <c r="BG134"/>
  <c r="BF134"/>
  <c r="T134"/>
  <c r="R134"/>
  <c r="P134"/>
  <c r="BK134"/>
  <c r="J134"/>
  <c r="BE134"/>
  <c r="BI130"/>
  <c r="BH130"/>
  <c r="BG130"/>
  <c r="BF130"/>
  <c r="T130"/>
  <c r="R130"/>
  <c r="P130"/>
  <c r="BK130"/>
  <c r="J130"/>
  <c r="BE130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0"/>
  <c r="BH120"/>
  <c r="BG120"/>
  <c r="BF120"/>
  <c r="T120"/>
  <c r="R120"/>
  <c r="P120"/>
  <c r="BK120"/>
  <c r="J120"/>
  <c r="BE120"/>
  <c r="BI117"/>
  <c r="BH117"/>
  <c r="BG117"/>
  <c r="BF117"/>
  <c r="T117"/>
  <c r="R117"/>
  <c r="P117"/>
  <c r="BK117"/>
  <c r="J117"/>
  <c r="BE117"/>
  <c r="BI114"/>
  <c r="BH114"/>
  <c r="BG114"/>
  <c r="BF114"/>
  <c r="T114"/>
  <c r="R114"/>
  <c r="P114"/>
  <c r="BK114"/>
  <c r="J114"/>
  <c r="BE114"/>
  <c r="BI111"/>
  <c r="BH111"/>
  <c r="BG111"/>
  <c r="BF111"/>
  <c r="T111"/>
  <c r="R111"/>
  <c r="P111"/>
  <c r="BK111"/>
  <c r="J111"/>
  <c r="BE111"/>
  <c r="BI108"/>
  <c r="BH108"/>
  <c r="BG108"/>
  <c r="BF108"/>
  <c r="T108"/>
  <c r="R108"/>
  <c r="P108"/>
  <c r="BK108"/>
  <c r="J108"/>
  <c r="BE108"/>
  <c r="BI104"/>
  <c r="BH104"/>
  <c r="BG104"/>
  <c r="BF104"/>
  <c r="T104"/>
  <c r="R104"/>
  <c r="P104"/>
  <c r="BK104"/>
  <c r="J104"/>
  <c r="BE104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0"/>
  <c r="BH90"/>
  <c r="BG90"/>
  <c r="BF90"/>
  <c r="T90"/>
  <c r="R90"/>
  <c r="P90"/>
  <c r="BK90"/>
  <c r="J90"/>
  <c r="BE90"/>
  <c r="BI86"/>
  <c r="BH86"/>
  <c r="BG86"/>
  <c r="BF86"/>
  <c r="T86"/>
  <c r="R86"/>
  <c r="P86"/>
  <c r="BK86"/>
  <c r="J86"/>
  <c r="BE86"/>
  <c r="BI83"/>
  <c r="F36"/>
  <c i="1" r="BD64"/>
  <c i="12" r="BH83"/>
  <c r="F35"/>
  <c i="1" r="BC64"/>
  <c i="12" r="BG83"/>
  <c r="F34"/>
  <c i="1" r="BB64"/>
  <c i="12" r="BF83"/>
  <c r="J33"/>
  <c i="1" r="AW64"/>
  <c i="12" r="F33"/>
  <c i="1" r="BA64"/>
  <c i="12" r="T83"/>
  <c r="T82"/>
  <c r="R83"/>
  <c r="R82"/>
  <c r="P83"/>
  <c r="P82"/>
  <c i="1" r="AU64"/>
  <c i="12" r="BK83"/>
  <c r="BK82"/>
  <c r="J82"/>
  <c r="J60"/>
  <c r="J29"/>
  <c i="1" r="AG64"/>
  <c i="12" r="J83"/>
  <c r="BE83"/>
  <c r="J32"/>
  <c i="1" r="AV64"/>
  <c i="12" r="F32"/>
  <c i="1" r="AZ64"/>
  <c i="12" r="F78"/>
  <c r="F76"/>
  <c r="E74"/>
  <c r="F55"/>
  <c r="F53"/>
  <c r="E51"/>
  <c r="J38"/>
  <c r="J23"/>
  <c r="E23"/>
  <c r="J78"/>
  <c r="J55"/>
  <c r="J22"/>
  <c r="J20"/>
  <c r="E20"/>
  <c r="F79"/>
  <c r="F56"/>
  <c r="J19"/>
  <c r="J14"/>
  <c r="J76"/>
  <c r="J53"/>
  <c r="E7"/>
  <c r="E70"/>
  <c r="E47"/>
  <c i="1" r="AY63"/>
  <c r="AX63"/>
  <c i="11" r="BI129"/>
  <c r="BH129"/>
  <c r="BG129"/>
  <c r="BF129"/>
  <c r="T129"/>
  <c r="R129"/>
  <c r="P129"/>
  <c r="BK129"/>
  <c r="J129"/>
  <c r="BE129"/>
  <c r="BI125"/>
  <c r="BH125"/>
  <c r="BG125"/>
  <c r="BF125"/>
  <c r="T125"/>
  <c r="R125"/>
  <c r="P125"/>
  <c r="BK125"/>
  <c r="J125"/>
  <c r="BE125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5"/>
  <c r="BH115"/>
  <c r="BG115"/>
  <c r="BF115"/>
  <c r="T115"/>
  <c r="R115"/>
  <c r="P115"/>
  <c r="BK115"/>
  <c r="J115"/>
  <c r="BE115"/>
  <c r="BI112"/>
  <c r="BH112"/>
  <c r="BG112"/>
  <c r="BF112"/>
  <c r="T112"/>
  <c r="R112"/>
  <c r="P112"/>
  <c r="BK112"/>
  <c r="J112"/>
  <c r="BE112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3"/>
  <c r="BH103"/>
  <c r="BG103"/>
  <c r="BF103"/>
  <c r="T103"/>
  <c r="R103"/>
  <c r="P103"/>
  <c r="BK103"/>
  <c r="J103"/>
  <c r="BE103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0"/>
  <c r="BH90"/>
  <c r="BG90"/>
  <c r="BF90"/>
  <c r="T90"/>
  <c r="R90"/>
  <c r="P90"/>
  <c r="BK90"/>
  <c r="J90"/>
  <c r="BE90"/>
  <c r="BI86"/>
  <c r="BH86"/>
  <c r="BG86"/>
  <c r="BF86"/>
  <c r="T86"/>
  <c r="R86"/>
  <c r="P86"/>
  <c r="BK86"/>
  <c r="J86"/>
  <c r="BE86"/>
  <c r="BI83"/>
  <c r="F36"/>
  <c i="1" r="BD63"/>
  <c i="11" r="BH83"/>
  <c r="F35"/>
  <c i="1" r="BC63"/>
  <c i="11" r="BG83"/>
  <c r="F34"/>
  <c i="1" r="BB63"/>
  <c i="11" r="BF83"/>
  <c r="J33"/>
  <c i="1" r="AW63"/>
  <c i="11" r="F33"/>
  <c i="1" r="BA63"/>
  <c i="11" r="T83"/>
  <c r="T82"/>
  <c r="R83"/>
  <c r="R82"/>
  <c r="P83"/>
  <c r="P82"/>
  <c i="1" r="AU63"/>
  <c i="11" r="BK83"/>
  <c r="BK82"/>
  <c r="J82"/>
  <c r="J60"/>
  <c r="J29"/>
  <c i="1" r="AG63"/>
  <c i="11" r="J83"/>
  <c r="BE83"/>
  <c r="J32"/>
  <c i="1" r="AV63"/>
  <c i="11" r="F32"/>
  <c i="1" r="AZ63"/>
  <c i="11" r="F78"/>
  <c r="F76"/>
  <c r="E74"/>
  <c r="F55"/>
  <c r="F53"/>
  <c r="E51"/>
  <c r="J38"/>
  <c r="J23"/>
  <c r="E23"/>
  <c r="J78"/>
  <c r="J55"/>
  <c r="J22"/>
  <c r="J20"/>
  <c r="E20"/>
  <c r="F79"/>
  <c r="F56"/>
  <c r="J19"/>
  <c r="J14"/>
  <c r="J76"/>
  <c r="J53"/>
  <c r="E7"/>
  <c r="E70"/>
  <c r="E47"/>
  <c i="1" r="AY62"/>
  <c r="AX62"/>
  <c i="10"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3"/>
  <c r="BH103"/>
  <c r="BG103"/>
  <c r="BF103"/>
  <c r="T103"/>
  <c r="R103"/>
  <c r="P103"/>
  <c r="BK103"/>
  <c r="J103"/>
  <c r="BE103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0"/>
  <c r="BH90"/>
  <c r="BG90"/>
  <c r="BF90"/>
  <c r="T90"/>
  <c r="R90"/>
  <c r="P90"/>
  <c r="BK90"/>
  <c r="J90"/>
  <c r="BE90"/>
  <c r="BI86"/>
  <c r="BH86"/>
  <c r="BG86"/>
  <c r="BF86"/>
  <c r="T86"/>
  <c r="R86"/>
  <c r="P86"/>
  <c r="BK86"/>
  <c r="J86"/>
  <c r="BE86"/>
  <c r="BI83"/>
  <c r="F36"/>
  <c i="1" r="BD62"/>
  <c i="10" r="BH83"/>
  <c r="F35"/>
  <c i="1" r="BC62"/>
  <c i="10" r="BG83"/>
  <c r="F34"/>
  <c i="1" r="BB62"/>
  <c i="10" r="BF83"/>
  <c r="J33"/>
  <c i="1" r="AW62"/>
  <c i="10" r="F33"/>
  <c i="1" r="BA62"/>
  <c i="10" r="T83"/>
  <c r="T82"/>
  <c r="R83"/>
  <c r="R82"/>
  <c r="P83"/>
  <c r="P82"/>
  <c i="1" r="AU62"/>
  <c i="10" r="BK83"/>
  <c r="BK82"/>
  <c r="J82"/>
  <c r="J60"/>
  <c r="J29"/>
  <c i="1" r="AG62"/>
  <c i="10" r="J83"/>
  <c r="BE83"/>
  <c r="J32"/>
  <c i="1" r="AV62"/>
  <c i="10" r="F32"/>
  <c i="1" r="AZ62"/>
  <c i="10" r="F78"/>
  <c r="F76"/>
  <c r="E74"/>
  <c r="F55"/>
  <c r="F53"/>
  <c r="E51"/>
  <c r="J38"/>
  <c r="J23"/>
  <c r="E23"/>
  <c r="J78"/>
  <c r="J55"/>
  <c r="J22"/>
  <c r="J20"/>
  <c r="E20"/>
  <c r="F79"/>
  <c r="F56"/>
  <c r="J19"/>
  <c r="J14"/>
  <c r="J76"/>
  <c r="J53"/>
  <c r="E7"/>
  <c r="E70"/>
  <c r="E47"/>
  <c i="1" r="AY61"/>
  <c r="AX61"/>
  <c i="9" r="BI156"/>
  <c r="BH156"/>
  <c r="BG156"/>
  <c r="BF156"/>
  <c r="T156"/>
  <c r="R156"/>
  <c r="P156"/>
  <c r="BK156"/>
  <c r="J156"/>
  <c r="BE156"/>
  <c r="BI152"/>
  <c r="BH152"/>
  <c r="BG152"/>
  <c r="BF152"/>
  <c r="T152"/>
  <c r="R152"/>
  <c r="P152"/>
  <c r="BK152"/>
  <c r="J152"/>
  <c r="BE152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39"/>
  <c r="BH139"/>
  <c r="BG139"/>
  <c r="BF139"/>
  <c r="T139"/>
  <c r="R139"/>
  <c r="P139"/>
  <c r="BK139"/>
  <c r="J139"/>
  <c r="BE139"/>
  <c r="BI135"/>
  <c r="BH135"/>
  <c r="BG135"/>
  <c r="BF135"/>
  <c r="T135"/>
  <c r="R135"/>
  <c r="P135"/>
  <c r="BK135"/>
  <c r="J135"/>
  <c r="BE135"/>
  <c r="BI131"/>
  <c r="BH131"/>
  <c r="BG131"/>
  <c r="BF131"/>
  <c r="T131"/>
  <c r="R131"/>
  <c r="P131"/>
  <c r="BK131"/>
  <c r="J131"/>
  <c r="BE131"/>
  <c r="BI128"/>
  <c r="BH128"/>
  <c r="BG128"/>
  <c r="BF128"/>
  <c r="T128"/>
  <c r="R128"/>
  <c r="P128"/>
  <c r="BK128"/>
  <c r="J128"/>
  <c r="BE128"/>
  <c r="BI125"/>
  <c r="BH125"/>
  <c r="BG125"/>
  <c r="BF125"/>
  <c r="T125"/>
  <c r="R125"/>
  <c r="P125"/>
  <c r="BK125"/>
  <c r="J125"/>
  <c r="BE125"/>
  <c r="BI122"/>
  <c r="BH122"/>
  <c r="BG122"/>
  <c r="BF122"/>
  <c r="T122"/>
  <c r="R122"/>
  <c r="P122"/>
  <c r="BK122"/>
  <c r="J122"/>
  <c r="BE122"/>
  <c r="BI119"/>
  <c r="BH119"/>
  <c r="BG119"/>
  <c r="BF119"/>
  <c r="T119"/>
  <c r="R119"/>
  <c r="P119"/>
  <c r="BK119"/>
  <c r="J119"/>
  <c r="BE119"/>
  <c r="BI116"/>
  <c r="BH116"/>
  <c r="BG116"/>
  <c r="BF116"/>
  <c r="T116"/>
  <c r="R116"/>
  <c r="P116"/>
  <c r="BK116"/>
  <c r="J116"/>
  <c r="BE116"/>
  <c r="BI113"/>
  <c r="BH113"/>
  <c r="BG113"/>
  <c r="BF113"/>
  <c r="T113"/>
  <c r="R113"/>
  <c r="P113"/>
  <c r="BK113"/>
  <c r="J113"/>
  <c r="BE113"/>
  <c r="BI110"/>
  <c r="BH110"/>
  <c r="BG110"/>
  <c r="BF110"/>
  <c r="T110"/>
  <c r="R110"/>
  <c r="P110"/>
  <c r="BK110"/>
  <c r="J110"/>
  <c r="BE110"/>
  <c r="BI107"/>
  <c r="BH107"/>
  <c r="BG107"/>
  <c r="BF107"/>
  <c r="T107"/>
  <c r="R107"/>
  <c r="P107"/>
  <c r="BK107"/>
  <c r="J107"/>
  <c r="BE107"/>
  <c r="BI104"/>
  <c r="BH104"/>
  <c r="BG104"/>
  <c r="BF104"/>
  <c r="T104"/>
  <c r="R104"/>
  <c r="P104"/>
  <c r="BK104"/>
  <c r="J104"/>
  <c r="BE104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0"/>
  <c r="BH90"/>
  <c r="BG90"/>
  <c r="BF90"/>
  <c r="T90"/>
  <c r="R90"/>
  <c r="P90"/>
  <c r="BK90"/>
  <c r="J90"/>
  <c r="BE90"/>
  <c r="BI86"/>
  <c r="BH86"/>
  <c r="BG86"/>
  <c r="BF86"/>
  <c r="T86"/>
  <c r="R86"/>
  <c r="P86"/>
  <c r="BK86"/>
  <c r="J86"/>
  <c r="BE86"/>
  <c r="BI83"/>
  <c r="F36"/>
  <c i="1" r="BD61"/>
  <c i="9" r="BH83"/>
  <c r="F35"/>
  <c i="1" r="BC61"/>
  <c i="9" r="BG83"/>
  <c r="F34"/>
  <c i="1" r="BB61"/>
  <c i="9" r="BF83"/>
  <c r="J33"/>
  <c i="1" r="AW61"/>
  <c i="9" r="F33"/>
  <c i="1" r="BA61"/>
  <c i="9" r="T83"/>
  <c r="T82"/>
  <c r="R83"/>
  <c r="R82"/>
  <c r="P83"/>
  <c r="P82"/>
  <c i="1" r="AU61"/>
  <c i="9" r="BK83"/>
  <c r="BK82"/>
  <c r="J82"/>
  <c r="J60"/>
  <c r="J29"/>
  <c i="1" r="AG61"/>
  <c i="9" r="J83"/>
  <c r="BE83"/>
  <c r="J32"/>
  <c i="1" r="AV61"/>
  <c i="9" r="F32"/>
  <c i="1" r="AZ61"/>
  <c i="9" r="F78"/>
  <c r="F76"/>
  <c r="E74"/>
  <c r="F55"/>
  <c r="F53"/>
  <c r="E51"/>
  <c r="J38"/>
  <c r="J23"/>
  <c r="E23"/>
  <c r="J78"/>
  <c r="J55"/>
  <c r="J22"/>
  <c r="J20"/>
  <c r="E20"/>
  <c r="F79"/>
  <c r="F56"/>
  <c r="J19"/>
  <c r="J14"/>
  <c r="J76"/>
  <c r="J53"/>
  <c r="E7"/>
  <c r="E70"/>
  <c r="E47"/>
  <c i="1" r="AY59"/>
  <c r="AX59"/>
  <c i="8" r="BI145"/>
  <c r="BH145"/>
  <c r="BG145"/>
  <c r="BF145"/>
  <c r="T145"/>
  <c r="R145"/>
  <c r="P145"/>
  <c r="BK145"/>
  <c r="J145"/>
  <c r="BE145"/>
  <c r="BI141"/>
  <c r="BH141"/>
  <c r="BG141"/>
  <c r="BF141"/>
  <c r="T141"/>
  <c r="R141"/>
  <c r="P141"/>
  <c r="BK141"/>
  <c r="J141"/>
  <c r="BE141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8"/>
  <c r="BH128"/>
  <c r="BG128"/>
  <c r="BF128"/>
  <c r="T128"/>
  <c r="R128"/>
  <c r="P128"/>
  <c r="BK128"/>
  <c r="J128"/>
  <c r="BE128"/>
  <c r="BI125"/>
  <c r="BH125"/>
  <c r="BG125"/>
  <c r="BF125"/>
  <c r="T125"/>
  <c r="R125"/>
  <c r="P125"/>
  <c r="BK125"/>
  <c r="J125"/>
  <c r="BE125"/>
  <c r="BI122"/>
  <c r="BH122"/>
  <c r="BG122"/>
  <c r="BF122"/>
  <c r="T122"/>
  <c r="R122"/>
  <c r="P122"/>
  <c r="BK122"/>
  <c r="J122"/>
  <c r="BE122"/>
  <c r="BI119"/>
  <c r="BH119"/>
  <c r="BG119"/>
  <c r="BF119"/>
  <c r="T119"/>
  <c r="R119"/>
  <c r="P119"/>
  <c r="BK119"/>
  <c r="J119"/>
  <c r="BE119"/>
  <c r="BI116"/>
  <c r="BH116"/>
  <c r="BG116"/>
  <c r="BF116"/>
  <c r="T116"/>
  <c r="R116"/>
  <c r="P116"/>
  <c r="BK116"/>
  <c r="J116"/>
  <c r="BE116"/>
  <c r="BI113"/>
  <c r="BH113"/>
  <c r="BG113"/>
  <c r="BF113"/>
  <c r="T113"/>
  <c r="R113"/>
  <c r="P113"/>
  <c r="BK113"/>
  <c r="J113"/>
  <c r="BE113"/>
  <c r="BI110"/>
  <c r="BH110"/>
  <c r="BG110"/>
  <c r="BF110"/>
  <c r="T110"/>
  <c r="R110"/>
  <c r="P110"/>
  <c r="BK110"/>
  <c r="J110"/>
  <c r="BE110"/>
  <c r="BI107"/>
  <c r="BH107"/>
  <c r="BG107"/>
  <c r="BF107"/>
  <c r="T107"/>
  <c r="R107"/>
  <c r="P107"/>
  <c r="BK107"/>
  <c r="J107"/>
  <c r="BE107"/>
  <c r="BI104"/>
  <c r="BH104"/>
  <c r="BG104"/>
  <c r="BF104"/>
  <c r="T104"/>
  <c r="R104"/>
  <c r="P104"/>
  <c r="BK104"/>
  <c r="J104"/>
  <c r="BE104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0"/>
  <c r="BH90"/>
  <c r="BG90"/>
  <c r="BF90"/>
  <c r="T90"/>
  <c r="R90"/>
  <c r="P90"/>
  <c r="BK90"/>
  <c r="J90"/>
  <c r="BE90"/>
  <c r="BI86"/>
  <c r="BH86"/>
  <c r="BG86"/>
  <c r="BF86"/>
  <c r="T86"/>
  <c r="R86"/>
  <c r="P86"/>
  <c r="BK86"/>
  <c r="J86"/>
  <c r="BE86"/>
  <c r="BI83"/>
  <c r="F36"/>
  <c i="1" r="BD59"/>
  <c i="8" r="BH83"/>
  <c r="F35"/>
  <c i="1" r="BC59"/>
  <c i="8" r="BG83"/>
  <c r="F34"/>
  <c i="1" r="BB59"/>
  <c i="8" r="BF83"/>
  <c r="J33"/>
  <c i="1" r="AW59"/>
  <c i="8" r="F33"/>
  <c i="1" r="BA59"/>
  <c i="8" r="T83"/>
  <c r="T82"/>
  <c r="R83"/>
  <c r="R82"/>
  <c r="P83"/>
  <c r="P82"/>
  <c i="1" r="AU59"/>
  <c i="8" r="BK83"/>
  <c r="BK82"/>
  <c r="J82"/>
  <c r="J60"/>
  <c r="J29"/>
  <c i="1" r="AG59"/>
  <c i="8" r="J83"/>
  <c r="BE83"/>
  <c r="J32"/>
  <c i="1" r="AV59"/>
  <c i="8" r="F32"/>
  <c i="1" r="AZ59"/>
  <c i="8" r="F78"/>
  <c r="F76"/>
  <c r="E74"/>
  <c r="F55"/>
  <c r="F53"/>
  <c r="E51"/>
  <c r="J38"/>
  <c r="J23"/>
  <c r="E23"/>
  <c r="J78"/>
  <c r="J55"/>
  <c r="J22"/>
  <c r="J20"/>
  <c r="E20"/>
  <c r="F79"/>
  <c r="F56"/>
  <c r="J19"/>
  <c r="J14"/>
  <c r="J76"/>
  <c r="J53"/>
  <c r="E7"/>
  <c r="E70"/>
  <c r="E47"/>
  <c i="1" r="AY58"/>
  <c r="AX58"/>
  <c i="7" r="BI150"/>
  <c r="BH150"/>
  <c r="BG150"/>
  <c r="BF150"/>
  <c r="T150"/>
  <c r="R150"/>
  <c r="P150"/>
  <c r="BK150"/>
  <c r="J150"/>
  <c r="BE150"/>
  <c r="BI146"/>
  <c r="BH146"/>
  <c r="BG146"/>
  <c r="BF146"/>
  <c r="T146"/>
  <c r="R146"/>
  <c r="P146"/>
  <c r="BK146"/>
  <c r="J146"/>
  <c r="BE146"/>
  <c r="BI143"/>
  <c r="BH143"/>
  <c r="BG143"/>
  <c r="BF143"/>
  <c r="T143"/>
  <c r="R143"/>
  <c r="P143"/>
  <c r="BK143"/>
  <c r="J143"/>
  <c r="BE143"/>
  <c r="BI139"/>
  <c r="BH139"/>
  <c r="BG139"/>
  <c r="BF139"/>
  <c r="T139"/>
  <c r="R139"/>
  <c r="P139"/>
  <c r="BK139"/>
  <c r="J139"/>
  <c r="BE139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8"/>
  <c r="BH128"/>
  <c r="BG128"/>
  <c r="BF128"/>
  <c r="T128"/>
  <c r="R128"/>
  <c r="P128"/>
  <c r="BK128"/>
  <c r="J128"/>
  <c r="BE128"/>
  <c r="BI125"/>
  <c r="BH125"/>
  <c r="BG125"/>
  <c r="BF125"/>
  <c r="T125"/>
  <c r="R125"/>
  <c r="P125"/>
  <c r="BK125"/>
  <c r="J125"/>
  <c r="BE125"/>
  <c r="BI122"/>
  <c r="BH122"/>
  <c r="BG122"/>
  <c r="BF122"/>
  <c r="T122"/>
  <c r="R122"/>
  <c r="P122"/>
  <c r="BK122"/>
  <c r="J122"/>
  <c r="BE122"/>
  <c r="BI119"/>
  <c r="BH119"/>
  <c r="BG119"/>
  <c r="BF119"/>
  <c r="T119"/>
  <c r="R119"/>
  <c r="P119"/>
  <c r="BK119"/>
  <c r="J119"/>
  <c r="BE119"/>
  <c r="BI116"/>
  <c r="BH116"/>
  <c r="BG116"/>
  <c r="BF116"/>
  <c r="T116"/>
  <c r="R116"/>
  <c r="P116"/>
  <c r="BK116"/>
  <c r="J116"/>
  <c r="BE116"/>
  <c r="BI112"/>
  <c r="BH112"/>
  <c r="BG112"/>
  <c r="BF112"/>
  <c r="T112"/>
  <c r="R112"/>
  <c r="P112"/>
  <c r="BK112"/>
  <c r="J112"/>
  <c r="BE112"/>
  <c r="BI106"/>
  <c r="BH106"/>
  <c r="BG106"/>
  <c r="BF106"/>
  <c r="T106"/>
  <c r="R106"/>
  <c r="P106"/>
  <c r="BK106"/>
  <c r="J106"/>
  <c r="BE106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0"/>
  <c r="BH90"/>
  <c r="BG90"/>
  <c r="BF90"/>
  <c r="T90"/>
  <c r="R90"/>
  <c r="P90"/>
  <c r="BK90"/>
  <c r="J90"/>
  <c r="BE90"/>
  <c r="BI86"/>
  <c r="BH86"/>
  <c r="BG86"/>
  <c r="BF86"/>
  <c r="T86"/>
  <c r="R86"/>
  <c r="P86"/>
  <c r="BK86"/>
  <c r="J86"/>
  <c r="BE86"/>
  <c r="BI83"/>
  <c r="F36"/>
  <c i="1" r="BD58"/>
  <c i="7" r="BH83"/>
  <c r="F35"/>
  <c i="1" r="BC58"/>
  <c i="7" r="BG83"/>
  <c r="F34"/>
  <c i="1" r="BB58"/>
  <c i="7" r="BF83"/>
  <c r="J33"/>
  <c i="1" r="AW58"/>
  <c i="7" r="F33"/>
  <c i="1" r="BA58"/>
  <c i="7" r="T83"/>
  <c r="T82"/>
  <c r="R83"/>
  <c r="R82"/>
  <c r="P83"/>
  <c r="P82"/>
  <c i="1" r="AU58"/>
  <c i="7" r="BK83"/>
  <c r="BK82"/>
  <c r="J82"/>
  <c r="J60"/>
  <c r="J29"/>
  <c i="1" r="AG58"/>
  <c i="7" r="J83"/>
  <c r="BE83"/>
  <c r="J32"/>
  <c i="1" r="AV58"/>
  <c i="7" r="F32"/>
  <c i="1" r="AZ58"/>
  <c i="7" r="F78"/>
  <c r="F76"/>
  <c r="E74"/>
  <c r="F55"/>
  <c r="F53"/>
  <c r="E51"/>
  <c r="J38"/>
  <c r="J23"/>
  <c r="E23"/>
  <c r="J78"/>
  <c r="J55"/>
  <c r="J22"/>
  <c r="J20"/>
  <c r="E20"/>
  <c r="F79"/>
  <c r="F56"/>
  <c r="J19"/>
  <c r="J14"/>
  <c r="J76"/>
  <c r="J53"/>
  <c r="E7"/>
  <c r="E70"/>
  <c r="E47"/>
  <c i="1" r="AY57"/>
  <c r="AX57"/>
  <c i="6" r="BI145"/>
  <c r="BH145"/>
  <c r="BG145"/>
  <c r="BF145"/>
  <c r="T145"/>
  <c r="R145"/>
  <c r="P145"/>
  <c r="BK145"/>
  <c r="J145"/>
  <c r="BE145"/>
  <c r="BI141"/>
  <c r="BH141"/>
  <c r="BG141"/>
  <c r="BF141"/>
  <c r="T141"/>
  <c r="R141"/>
  <c r="P141"/>
  <c r="BK141"/>
  <c r="J141"/>
  <c r="BE141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8"/>
  <c r="BH128"/>
  <c r="BG128"/>
  <c r="BF128"/>
  <c r="T128"/>
  <c r="R128"/>
  <c r="P128"/>
  <c r="BK128"/>
  <c r="J128"/>
  <c r="BE128"/>
  <c r="BI125"/>
  <c r="BH125"/>
  <c r="BG125"/>
  <c r="BF125"/>
  <c r="T125"/>
  <c r="R125"/>
  <c r="P125"/>
  <c r="BK125"/>
  <c r="J125"/>
  <c r="BE125"/>
  <c r="BI122"/>
  <c r="BH122"/>
  <c r="BG122"/>
  <c r="BF122"/>
  <c r="T122"/>
  <c r="R122"/>
  <c r="P122"/>
  <c r="BK122"/>
  <c r="J122"/>
  <c r="BE122"/>
  <c r="BI119"/>
  <c r="BH119"/>
  <c r="BG119"/>
  <c r="BF119"/>
  <c r="T119"/>
  <c r="R119"/>
  <c r="P119"/>
  <c r="BK119"/>
  <c r="J119"/>
  <c r="BE119"/>
  <c r="BI116"/>
  <c r="BH116"/>
  <c r="BG116"/>
  <c r="BF116"/>
  <c r="T116"/>
  <c r="R116"/>
  <c r="P116"/>
  <c r="BK116"/>
  <c r="J116"/>
  <c r="BE116"/>
  <c r="BI113"/>
  <c r="BH113"/>
  <c r="BG113"/>
  <c r="BF113"/>
  <c r="T113"/>
  <c r="R113"/>
  <c r="P113"/>
  <c r="BK113"/>
  <c r="J113"/>
  <c r="BE113"/>
  <c r="BI110"/>
  <c r="BH110"/>
  <c r="BG110"/>
  <c r="BF110"/>
  <c r="T110"/>
  <c r="R110"/>
  <c r="P110"/>
  <c r="BK110"/>
  <c r="J110"/>
  <c r="BE110"/>
  <c r="BI107"/>
  <c r="BH107"/>
  <c r="BG107"/>
  <c r="BF107"/>
  <c r="T107"/>
  <c r="R107"/>
  <c r="P107"/>
  <c r="BK107"/>
  <c r="J107"/>
  <c r="BE107"/>
  <c r="BI104"/>
  <c r="BH104"/>
  <c r="BG104"/>
  <c r="BF104"/>
  <c r="T104"/>
  <c r="R104"/>
  <c r="P104"/>
  <c r="BK104"/>
  <c r="J104"/>
  <c r="BE104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0"/>
  <c r="BH90"/>
  <c r="BG90"/>
  <c r="BF90"/>
  <c r="T90"/>
  <c r="R90"/>
  <c r="P90"/>
  <c r="BK90"/>
  <c r="J90"/>
  <c r="BE90"/>
  <c r="BI86"/>
  <c r="BH86"/>
  <c r="BG86"/>
  <c r="BF86"/>
  <c r="T86"/>
  <c r="R86"/>
  <c r="P86"/>
  <c r="BK86"/>
  <c r="J86"/>
  <c r="BE86"/>
  <c r="BI83"/>
  <c r="F36"/>
  <c i="1" r="BD57"/>
  <c i="6" r="BH83"/>
  <c r="F35"/>
  <c i="1" r="BC57"/>
  <c i="6" r="BG83"/>
  <c r="F34"/>
  <c i="1" r="BB57"/>
  <c i="6" r="BF83"/>
  <c r="J33"/>
  <c i="1" r="AW57"/>
  <c i="6" r="F33"/>
  <c i="1" r="BA57"/>
  <c i="6" r="T83"/>
  <c r="T82"/>
  <c r="R83"/>
  <c r="R82"/>
  <c r="P83"/>
  <c r="P82"/>
  <c i="1" r="AU57"/>
  <c i="6" r="BK83"/>
  <c r="BK82"/>
  <c r="J82"/>
  <c r="J60"/>
  <c r="J29"/>
  <c i="1" r="AG57"/>
  <c i="6" r="J83"/>
  <c r="BE83"/>
  <c r="J32"/>
  <c i="1" r="AV57"/>
  <c i="6" r="F32"/>
  <c i="1" r="AZ57"/>
  <c i="6" r="F78"/>
  <c r="F76"/>
  <c r="E74"/>
  <c r="F55"/>
  <c r="F53"/>
  <c r="E51"/>
  <c r="J38"/>
  <c r="J23"/>
  <c r="E23"/>
  <c r="J78"/>
  <c r="J55"/>
  <c r="J22"/>
  <c r="J20"/>
  <c r="E20"/>
  <c r="F79"/>
  <c r="F56"/>
  <c r="J19"/>
  <c r="J14"/>
  <c r="J76"/>
  <c r="J53"/>
  <c r="E7"/>
  <c r="E70"/>
  <c r="E47"/>
  <c i="1" r="AY56"/>
  <c r="AX56"/>
  <c i="5" r="BI134"/>
  <c r="BH134"/>
  <c r="BG134"/>
  <c r="BF134"/>
  <c r="T134"/>
  <c r="R134"/>
  <c r="P134"/>
  <c r="BK134"/>
  <c r="J134"/>
  <c r="BE134"/>
  <c r="BI130"/>
  <c r="BH130"/>
  <c r="BG130"/>
  <c r="BF130"/>
  <c r="T130"/>
  <c r="R130"/>
  <c r="P130"/>
  <c r="BK130"/>
  <c r="J130"/>
  <c r="BE130"/>
  <c r="BI127"/>
  <c r="BH127"/>
  <c r="BG127"/>
  <c r="BF127"/>
  <c r="T127"/>
  <c r="R127"/>
  <c r="P127"/>
  <c r="BK127"/>
  <c r="J127"/>
  <c r="BE127"/>
  <c r="BI123"/>
  <c r="BH123"/>
  <c r="BG123"/>
  <c r="BF123"/>
  <c r="T123"/>
  <c r="R123"/>
  <c r="P123"/>
  <c r="BK123"/>
  <c r="J123"/>
  <c r="BE123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2"/>
  <c r="BH112"/>
  <c r="BG112"/>
  <c r="BF112"/>
  <c r="T112"/>
  <c r="R112"/>
  <c r="P112"/>
  <c r="BK112"/>
  <c r="J112"/>
  <c r="BE112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3"/>
  <c r="BH103"/>
  <c r="BG103"/>
  <c r="BF103"/>
  <c r="T103"/>
  <c r="R103"/>
  <c r="P103"/>
  <c r="BK103"/>
  <c r="J103"/>
  <c r="BE103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0"/>
  <c r="BH90"/>
  <c r="BG90"/>
  <c r="BF90"/>
  <c r="T90"/>
  <c r="R90"/>
  <c r="P90"/>
  <c r="BK90"/>
  <c r="J90"/>
  <c r="BE90"/>
  <c r="BI86"/>
  <c r="BH86"/>
  <c r="BG86"/>
  <c r="BF86"/>
  <c r="T86"/>
  <c r="R86"/>
  <c r="P86"/>
  <c r="BK86"/>
  <c r="J86"/>
  <c r="BE86"/>
  <c r="BI83"/>
  <c r="F36"/>
  <c i="1" r="BD56"/>
  <c i="5" r="BH83"/>
  <c r="F35"/>
  <c i="1" r="BC56"/>
  <c i="5" r="BG83"/>
  <c r="F34"/>
  <c i="1" r="BB56"/>
  <c i="5" r="BF83"/>
  <c r="J33"/>
  <c i="1" r="AW56"/>
  <c i="5" r="F33"/>
  <c i="1" r="BA56"/>
  <c i="5" r="T83"/>
  <c r="T82"/>
  <c r="R83"/>
  <c r="R82"/>
  <c r="P83"/>
  <c r="P82"/>
  <c i="1" r="AU56"/>
  <c i="5" r="BK83"/>
  <c r="BK82"/>
  <c r="J82"/>
  <c r="J60"/>
  <c r="J29"/>
  <c i="1" r="AG56"/>
  <c i="5" r="J83"/>
  <c r="BE83"/>
  <c r="J32"/>
  <c i="1" r="AV56"/>
  <c i="5" r="F32"/>
  <c i="1" r="AZ56"/>
  <c i="5" r="F78"/>
  <c r="F76"/>
  <c r="E74"/>
  <c r="F55"/>
  <c r="F53"/>
  <c r="E51"/>
  <c r="J38"/>
  <c r="J23"/>
  <c r="E23"/>
  <c r="J78"/>
  <c r="J55"/>
  <c r="J22"/>
  <c r="J20"/>
  <c r="E20"/>
  <c r="F79"/>
  <c r="F56"/>
  <c r="J19"/>
  <c r="J14"/>
  <c r="J76"/>
  <c r="J53"/>
  <c r="E7"/>
  <c r="E70"/>
  <c r="E47"/>
  <c i="1" r="AY55"/>
  <c r="AX55"/>
  <c i="4" r="BI126"/>
  <c r="BH126"/>
  <c r="BG126"/>
  <c r="BF126"/>
  <c r="T126"/>
  <c r="R126"/>
  <c r="P126"/>
  <c r="BK126"/>
  <c r="J126"/>
  <c r="BE126"/>
  <c r="BI122"/>
  <c r="BH122"/>
  <c r="BG122"/>
  <c r="BF122"/>
  <c r="T122"/>
  <c r="R122"/>
  <c r="P122"/>
  <c r="BK122"/>
  <c r="J122"/>
  <c r="BE122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2"/>
  <c r="BH112"/>
  <c r="BG112"/>
  <c r="BF112"/>
  <c r="T112"/>
  <c r="R112"/>
  <c r="P112"/>
  <c r="BK112"/>
  <c r="J112"/>
  <c r="BE112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3"/>
  <c r="BH103"/>
  <c r="BG103"/>
  <c r="BF103"/>
  <c r="T103"/>
  <c r="R103"/>
  <c r="P103"/>
  <c r="BK103"/>
  <c r="J103"/>
  <c r="BE103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0"/>
  <c r="BH90"/>
  <c r="BG90"/>
  <c r="BF90"/>
  <c r="T90"/>
  <c r="R90"/>
  <c r="P90"/>
  <c r="BK90"/>
  <c r="J90"/>
  <c r="BE90"/>
  <c r="BI86"/>
  <c r="BH86"/>
  <c r="BG86"/>
  <c r="BF86"/>
  <c r="T86"/>
  <c r="R86"/>
  <c r="P86"/>
  <c r="BK86"/>
  <c r="J86"/>
  <c r="BE86"/>
  <c r="BI83"/>
  <c r="F36"/>
  <c i="1" r="BD55"/>
  <c i="4" r="BH83"/>
  <c r="F35"/>
  <c i="1" r="BC55"/>
  <c i="4" r="BG83"/>
  <c r="F34"/>
  <c i="1" r="BB55"/>
  <c i="4" r="BF83"/>
  <c r="J33"/>
  <c i="1" r="AW55"/>
  <c i="4" r="F33"/>
  <c i="1" r="BA55"/>
  <c i="4" r="T83"/>
  <c r="T82"/>
  <c r="R83"/>
  <c r="R82"/>
  <c r="P83"/>
  <c r="P82"/>
  <c i="1" r="AU55"/>
  <c i="4" r="BK83"/>
  <c r="BK82"/>
  <c r="J82"/>
  <c r="J60"/>
  <c r="J29"/>
  <c i="1" r="AG55"/>
  <c i="4" r="J83"/>
  <c r="BE83"/>
  <c r="J32"/>
  <c i="1" r="AV55"/>
  <c i="4" r="F32"/>
  <c i="1" r="AZ55"/>
  <c i="4" r="F78"/>
  <c r="F76"/>
  <c r="E74"/>
  <c r="F55"/>
  <c r="F53"/>
  <c r="E51"/>
  <c r="J38"/>
  <c r="J23"/>
  <c r="E23"/>
  <c r="J78"/>
  <c r="J55"/>
  <c r="J22"/>
  <c r="J20"/>
  <c r="E20"/>
  <c r="F79"/>
  <c r="F56"/>
  <c r="J19"/>
  <c r="J14"/>
  <c r="J76"/>
  <c r="J53"/>
  <c r="E7"/>
  <c r="E70"/>
  <c r="E47"/>
  <c i="1" r="AY54"/>
  <c r="AX54"/>
  <c i="3" r="BI148"/>
  <c r="BH148"/>
  <c r="BG148"/>
  <c r="BF148"/>
  <c r="T148"/>
  <c r="R148"/>
  <c r="P148"/>
  <c r="BK148"/>
  <c r="J148"/>
  <c r="BE148"/>
  <c r="BI141"/>
  <c r="BH141"/>
  <c r="BG141"/>
  <c r="BF141"/>
  <c r="T141"/>
  <c r="R141"/>
  <c r="P141"/>
  <c r="BK141"/>
  <c r="J141"/>
  <c r="BE141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8"/>
  <c r="BH128"/>
  <c r="BG128"/>
  <c r="BF128"/>
  <c r="T128"/>
  <c r="R128"/>
  <c r="P128"/>
  <c r="BK128"/>
  <c r="J128"/>
  <c r="BE128"/>
  <c r="BI125"/>
  <c r="BH125"/>
  <c r="BG125"/>
  <c r="BF125"/>
  <c r="T125"/>
  <c r="R125"/>
  <c r="P125"/>
  <c r="BK125"/>
  <c r="J125"/>
  <c r="BE125"/>
  <c r="BI122"/>
  <c r="BH122"/>
  <c r="BG122"/>
  <c r="BF122"/>
  <c r="T122"/>
  <c r="R122"/>
  <c r="P122"/>
  <c r="BK122"/>
  <c r="J122"/>
  <c r="BE122"/>
  <c r="BI119"/>
  <c r="BH119"/>
  <c r="BG119"/>
  <c r="BF119"/>
  <c r="T119"/>
  <c r="R119"/>
  <c r="P119"/>
  <c r="BK119"/>
  <c r="J119"/>
  <c r="BE119"/>
  <c r="BI116"/>
  <c r="BH116"/>
  <c r="BG116"/>
  <c r="BF116"/>
  <c r="T116"/>
  <c r="R116"/>
  <c r="P116"/>
  <c r="BK116"/>
  <c r="J116"/>
  <c r="BE116"/>
  <c r="BI113"/>
  <c r="BH113"/>
  <c r="BG113"/>
  <c r="BF113"/>
  <c r="T113"/>
  <c r="R113"/>
  <c r="P113"/>
  <c r="BK113"/>
  <c r="J113"/>
  <c r="BE113"/>
  <c r="BI110"/>
  <c r="BH110"/>
  <c r="BG110"/>
  <c r="BF110"/>
  <c r="T110"/>
  <c r="R110"/>
  <c r="P110"/>
  <c r="BK110"/>
  <c r="J110"/>
  <c r="BE110"/>
  <c r="BI107"/>
  <c r="BH107"/>
  <c r="BG107"/>
  <c r="BF107"/>
  <c r="T107"/>
  <c r="R107"/>
  <c r="P107"/>
  <c r="BK107"/>
  <c r="J107"/>
  <c r="BE107"/>
  <c r="BI104"/>
  <c r="BH104"/>
  <c r="BG104"/>
  <c r="BF104"/>
  <c r="T104"/>
  <c r="R104"/>
  <c r="P104"/>
  <c r="BK104"/>
  <c r="J104"/>
  <c r="BE104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0"/>
  <c r="BH90"/>
  <c r="BG90"/>
  <c r="BF90"/>
  <c r="T90"/>
  <c r="R90"/>
  <c r="P90"/>
  <c r="BK90"/>
  <c r="J90"/>
  <c r="BE90"/>
  <c r="BI86"/>
  <c r="BH86"/>
  <c r="BG86"/>
  <c r="BF86"/>
  <c r="T86"/>
  <c r="R86"/>
  <c r="P86"/>
  <c r="BK86"/>
  <c r="J86"/>
  <c r="BE86"/>
  <c r="BI83"/>
  <c r="F36"/>
  <c i="1" r="BD54"/>
  <c i="3" r="BH83"/>
  <c r="F35"/>
  <c i="1" r="BC54"/>
  <c i="3" r="BG83"/>
  <c r="F34"/>
  <c i="1" r="BB54"/>
  <c i="3" r="BF83"/>
  <c r="J33"/>
  <c i="1" r="AW54"/>
  <c i="3" r="F33"/>
  <c i="1" r="BA54"/>
  <c i="3" r="T83"/>
  <c r="T82"/>
  <c r="R83"/>
  <c r="R82"/>
  <c r="P83"/>
  <c r="P82"/>
  <c i="1" r="AU54"/>
  <c i="3" r="BK83"/>
  <c r="BK82"/>
  <c r="J82"/>
  <c r="J60"/>
  <c r="J29"/>
  <c i="1" r="AG54"/>
  <c i="3" r="J83"/>
  <c r="BE83"/>
  <c r="J32"/>
  <c i="1" r="AV54"/>
  <c i="3" r="F32"/>
  <c i="1" r="AZ54"/>
  <c i="3" r="F78"/>
  <c r="F76"/>
  <c r="E74"/>
  <c r="F55"/>
  <c r="F53"/>
  <c r="E51"/>
  <c r="J38"/>
  <c r="J23"/>
  <c r="E23"/>
  <c r="J78"/>
  <c r="J55"/>
  <c r="J22"/>
  <c r="J20"/>
  <c r="E20"/>
  <c r="F79"/>
  <c r="F56"/>
  <c r="J19"/>
  <c r="J14"/>
  <c r="J76"/>
  <c r="J53"/>
  <c r="E7"/>
  <c r="E70"/>
  <c r="E47"/>
  <c i="1" r="AY53"/>
  <c r="AX53"/>
  <c i="2" r="BI134"/>
  <c r="BH134"/>
  <c r="BG134"/>
  <c r="BF134"/>
  <c r="T134"/>
  <c r="R134"/>
  <c r="P134"/>
  <c r="BK134"/>
  <c r="J134"/>
  <c r="BE134"/>
  <c r="BI130"/>
  <c r="BH130"/>
  <c r="BG130"/>
  <c r="BF130"/>
  <c r="T130"/>
  <c r="R130"/>
  <c r="P130"/>
  <c r="BK130"/>
  <c r="J130"/>
  <c r="BE130"/>
  <c r="BI127"/>
  <c r="BH127"/>
  <c r="BG127"/>
  <c r="BF127"/>
  <c r="T127"/>
  <c r="R127"/>
  <c r="P127"/>
  <c r="BK127"/>
  <c r="J127"/>
  <c r="BE127"/>
  <c r="BI123"/>
  <c r="BH123"/>
  <c r="BG123"/>
  <c r="BF123"/>
  <c r="T123"/>
  <c r="R123"/>
  <c r="P123"/>
  <c r="BK123"/>
  <c r="J123"/>
  <c r="BE123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2"/>
  <c r="BH112"/>
  <c r="BG112"/>
  <c r="BF112"/>
  <c r="T112"/>
  <c r="R112"/>
  <c r="P112"/>
  <c r="BK112"/>
  <c r="J112"/>
  <c r="BE112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3"/>
  <c r="BH103"/>
  <c r="BG103"/>
  <c r="BF103"/>
  <c r="T103"/>
  <c r="R103"/>
  <c r="P103"/>
  <c r="BK103"/>
  <c r="J103"/>
  <c r="BE103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0"/>
  <c r="BH90"/>
  <c r="BG90"/>
  <c r="BF90"/>
  <c r="T90"/>
  <c r="R90"/>
  <c r="P90"/>
  <c r="BK90"/>
  <c r="J90"/>
  <c r="BE90"/>
  <c r="BI86"/>
  <c r="BH86"/>
  <c r="BG86"/>
  <c r="BF86"/>
  <c r="T86"/>
  <c r="R86"/>
  <c r="P86"/>
  <c r="BK86"/>
  <c r="J86"/>
  <c r="BE86"/>
  <c r="BI83"/>
  <c r="F36"/>
  <c i="1" r="BD53"/>
  <c i="2" r="BH83"/>
  <c r="F35"/>
  <c i="1" r="BC53"/>
  <c i="2" r="BG83"/>
  <c r="F34"/>
  <c i="1" r="BB53"/>
  <c i="2" r="BF83"/>
  <c r="J33"/>
  <c i="1" r="AW53"/>
  <c i="2" r="F33"/>
  <c i="1" r="BA53"/>
  <c i="2" r="T83"/>
  <c r="T82"/>
  <c r="R83"/>
  <c r="R82"/>
  <c r="P83"/>
  <c r="P82"/>
  <c i="1" r="AU53"/>
  <c i="2" r="BK83"/>
  <c r="BK82"/>
  <c r="J82"/>
  <c r="J60"/>
  <c r="J29"/>
  <c i="1" r="AG53"/>
  <c i="2" r="J83"/>
  <c r="BE83"/>
  <c r="J32"/>
  <c i="1" r="AV53"/>
  <c i="2" r="F32"/>
  <c i="1" r="AZ53"/>
  <c i="2" r="F78"/>
  <c r="F76"/>
  <c r="E74"/>
  <c r="F55"/>
  <c r="F53"/>
  <c r="E51"/>
  <c r="J38"/>
  <c r="J23"/>
  <c r="E23"/>
  <c r="J78"/>
  <c r="J55"/>
  <c r="J22"/>
  <c r="J20"/>
  <c r="E20"/>
  <c r="F79"/>
  <c r="F56"/>
  <c r="J19"/>
  <c r="J14"/>
  <c r="J76"/>
  <c r="J53"/>
  <c r="E7"/>
  <c r="E70"/>
  <c r="E47"/>
  <c i="1" r="BD78"/>
  <c r="BC78"/>
  <c r="BB78"/>
  <c r="BA78"/>
  <c r="AZ78"/>
  <c r="AY78"/>
  <c r="AX78"/>
  <c r="AW78"/>
  <c r="AV78"/>
  <c r="AU78"/>
  <c r="AT78"/>
  <c r="AS78"/>
  <c r="AG78"/>
  <c r="BD76"/>
  <c r="BC76"/>
  <c r="BB76"/>
  <c r="BA76"/>
  <c r="AZ76"/>
  <c r="AY76"/>
  <c r="AX76"/>
  <c r="AW76"/>
  <c r="AV76"/>
  <c r="AU76"/>
  <c r="AT76"/>
  <c r="AS76"/>
  <c r="AG76"/>
  <c r="BD70"/>
  <c r="BC70"/>
  <c r="BB70"/>
  <c r="BA70"/>
  <c r="AZ70"/>
  <c r="AY70"/>
  <c r="AX70"/>
  <c r="AW70"/>
  <c r="AV70"/>
  <c r="AU70"/>
  <c r="AT70"/>
  <c r="AS70"/>
  <c r="AG70"/>
  <c r="BD65"/>
  <c r="BC65"/>
  <c r="BB65"/>
  <c r="BA65"/>
  <c r="AZ65"/>
  <c r="AY65"/>
  <c r="AX65"/>
  <c r="AW65"/>
  <c r="AV65"/>
  <c r="AU65"/>
  <c r="AT65"/>
  <c r="AS65"/>
  <c r="AG65"/>
  <c r="BD60"/>
  <c r="BC60"/>
  <c r="BB60"/>
  <c r="BA60"/>
  <c r="AZ60"/>
  <c r="AY60"/>
  <c r="AX60"/>
  <c r="AW60"/>
  <c r="AV60"/>
  <c r="AU60"/>
  <c r="AT60"/>
  <c r="AS60"/>
  <c r="AG60"/>
  <c r="BD52"/>
  <c r="BC52"/>
  <c r="BB52"/>
  <c r="BA52"/>
  <c r="AZ52"/>
  <c r="AY52"/>
  <c r="AX52"/>
  <c r="AW52"/>
  <c r="AV52"/>
  <c r="AU52"/>
  <c r="AT52"/>
  <c r="AS52"/>
  <c r="AG52"/>
  <c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83"/>
  <c r="AN83"/>
  <c r="AT82"/>
  <c r="AN82"/>
  <c r="AT81"/>
  <c r="AN81"/>
  <c r="AT80"/>
  <c r="AN80"/>
  <c r="AT79"/>
  <c r="AN79"/>
  <c r="AN78"/>
  <c r="AT77"/>
  <c r="AN77"/>
  <c r="AN76"/>
  <c r="AT75"/>
  <c r="AN75"/>
  <c r="AT74"/>
  <c r="AN74"/>
  <c r="AT73"/>
  <c r="AN73"/>
  <c r="AT72"/>
  <c r="AN72"/>
  <c r="AT71"/>
  <c r="AN71"/>
  <c r="AN70"/>
  <c r="AT69"/>
  <c r="AN69"/>
  <c r="AT68"/>
  <c r="AN68"/>
  <c r="AT67"/>
  <c r="AN67"/>
  <c r="AT66"/>
  <c r="AN66"/>
  <c r="AN65"/>
  <c r="AT64"/>
  <c r="AN64"/>
  <c r="AT63"/>
  <c r="AN63"/>
  <c r="AT62"/>
  <c r="AN62"/>
  <c r="AT61"/>
  <c r="AN61"/>
  <c r="AN60"/>
  <c r="AT59"/>
  <c r="AN59"/>
  <c r="AT58"/>
  <c r="AN58"/>
  <c r="AT57"/>
  <c r="AN57"/>
  <c r="AT56"/>
  <c r="AN56"/>
  <c r="AT55"/>
  <c r="AN55"/>
  <c r="AT54"/>
  <c r="AN54"/>
  <c r="AT53"/>
  <c r="AN53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<sst xmlns="http://schemas.openxmlformats.org/spreadsheetml/2006/main">
  <si>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</si>
  <si>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</si>
  <si>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</si>
  <si>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</si>
  <si>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</si>
  <si>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</si>
  <si>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</si>
  <si>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{4115b0d7-c7bf-44c3-ad8c-c309ec79a297}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</si>
  <si>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</si>
  <si>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</si>
  <si>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</si>
  <si>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</si>
  <si>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</si>
  <si>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</si>
  <si>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</si>
  <si>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</si>
  <si>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65019001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</si>
  <si>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</si>
  <si>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Zakázka:</t>
  </si>
  <si>
    <t>Výměna kolejnic u ST Ústí n.L. v úseku Mělník - Děčín východ a navazujících tratích</t>
  </si>
  <si>
    <t>KSO:</t>
  </si>
  <si>
    <t/>
  </si>
  <si>
    <t>CC-CZ:</t>
  </si>
  <si>
    <t>Místo:</t>
  </si>
  <si>
    <t>trať 072, 073, 081, 083 a 130</t>
  </si>
  <si>
    <t>Datum:</t>
  </si>
  <si>
    <t>17. 10. 2018</t>
  </si>
  <si>
    <t>Zadavatel:</t>
  </si>
  <si>
    <t>IČ:</t>
  </si>
  <si>
    <t>70994234</t>
  </si>
  <si>
    <t>SŽDC s.o., OŘ Ústí n.L., ST Ústí n.L.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</si>
  <si>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</si>
  <si>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</si>
  <si>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</si>
  <si>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</si>
  <si>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</si>
  <si>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</si>
  <si>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</si>
  <si>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</si>
  <si>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</si>
  <si>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</si>
  <si>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</si>
  <si>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</si>
  <si>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</si>
  <si>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</si>
  <si>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</si>
  <si>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</si>
  <si>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</si>
  <si>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</si>
  <si>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</si>
  <si>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</si>
  <si>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</si>
  <si>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</si>
  <si>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</si>
  <si>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</si>
  <si>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</si>
  <si>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</si>
  <si>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</si>
  <si>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</si>
  <si>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</si>
  <si>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</si>
  <si>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</si>
  <si>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</si>
  <si>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</si>
  <si>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</si>
  <si>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</si>
  <si>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</si>
  <si>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</si>
  <si>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</si>
  <si>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</si>
  <si>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</si>
  <si>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</si>
  <si>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</si>
  <si>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</si>
  <si>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</si>
  <si>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</si>
  <si>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</si>
  <si>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01</t>
  </si>
  <si>
    <t>SO 01 - TO Štětí</t>
  </si>
  <si>
    <t>STA</t>
  </si>
  <si>
    <t>1</t>
  </si>
  <si>
    <t>{461d2739-7c8b-4a8e-a445-de35bdf17d18}</t>
  </si>
  <si>
    <t>2</t>
  </si>
  <si>
    <t>/</t>
  </si>
  <si>
    <t>SO 01.1</t>
  </si>
  <si>
    <t>SO 01.1 - km 396,480 – 397,080</t>
  </si>
  <si>
    <t>Soupis</t>
  </si>
  <si>
    <t>{b7cb4396-1b7f-44ed-a188-5abd7d0de894}</t>
  </si>
  <si>
    <t>SO 01.2</t>
  </si>
  <si>
    <t>SO 01.2 - km 397,260 – 397,560</t>
  </si>
  <si>
    <t>{1861ccd9-eccb-4fa6-b165-f1c07fed42b1}</t>
  </si>
  <si>
    <t>SO 01.3</t>
  </si>
  <si>
    <t>SO 01.3 - km 392,960 – 393,200</t>
  </si>
  <si>
    <t>{372bf228-0ca3-4a01-9747-f631673d99ff}</t>
  </si>
  <si>
    <t>SO 01.4</t>
  </si>
  <si>
    <t>SO 01.4 - km 395,630 – 395,990</t>
  </si>
  <si>
    <t>{20d56b44-f00a-40c9-86c0-cf5c11161c85}</t>
  </si>
  <si>
    <t>SO 01.5</t>
  </si>
  <si>
    <t>SO 01.5 - km 396,070 – 396,310</t>
  </si>
  <si>
    <t>{c01aa1c3-d804-4059-9ba1-e65fc0d28578}</t>
  </si>
  <si>
    <t>SO 01.6</t>
  </si>
  <si>
    <t>SO 01.6 - km 396,500 – 397,100</t>
  </si>
  <si>
    <t>{f8322a8b-3e22-4f1b-8807-a884aa87d8be}</t>
  </si>
  <si>
    <t>SO 01.7</t>
  </si>
  <si>
    <t>SO 01.7 - km 397,260 – 397,560</t>
  </si>
  <si>
    <t>{177900e3-5f1b-4b22-ac74-a650b81eadb8}</t>
  </si>
  <si>
    <t>02</t>
  </si>
  <si>
    <t>SO 02 - TO Litoměřice</t>
  </si>
  <si>
    <t>{5353f93e-54f7-4bf7-9e90-2d6cd72c26d4}</t>
  </si>
  <si>
    <t>SO 02.1</t>
  </si>
  <si>
    <t>SO 02.1 - km 399,570 – 399,930</t>
  </si>
  <si>
    <t>{16ab70cb-bacf-45a0-b264-fc5488169f9f}</t>
  </si>
  <si>
    <t>SO 02.2</t>
  </si>
  <si>
    <t>SO 02.2 - km 414,520 - 414,830</t>
  </si>
  <si>
    <t>{ee221ede-8a5e-4dd9-abc2-b93e9386f77e}</t>
  </si>
  <si>
    <t>SO 02.3</t>
  </si>
  <si>
    <t>SO 02.3 - km 414,830 - 415,310</t>
  </si>
  <si>
    <t>{cc00620e-96e5-4465-9734-6ddf25fde88f}</t>
  </si>
  <si>
    <t>SO 02.4</t>
  </si>
  <si>
    <t>SO 02.4 - km 418,745 - 419,345</t>
  </si>
  <si>
    <t>{6a359fce-575b-44d3-b797-3ff4908861c2}</t>
  </si>
  <si>
    <t>03</t>
  </si>
  <si>
    <t>SO 03 - TO Děčín východ</t>
  </si>
  <si>
    <t>{ea27d003-c2c3-455e-b5c9-2d34ba32a847}</t>
  </si>
  <si>
    <t>SO 03.1</t>
  </si>
  <si>
    <t>SO 03.1 - km 425,220 – 425,580</t>
  </si>
  <si>
    <t>{6ed0f1c6-8b7b-40b4-a534-ab1f11117feb}</t>
  </si>
  <si>
    <t>SO 03.2</t>
  </si>
  <si>
    <t>SO 03.2 - km 447,920 – 448,400</t>
  </si>
  <si>
    <t>{ecee834c-c640-4a4c-a261-bdae0741205f}</t>
  </si>
  <si>
    <t>SO 03.3</t>
  </si>
  <si>
    <t>SO 03.3 - km 449,180 – 448,420</t>
  </si>
  <si>
    <t>{6af129e1-db1c-4577-b310-8d82ae0fb7c7}</t>
  </si>
  <si>
    <t>SO 03.4</t>
  </si>
  <si>
    <t xml:space="preserve">SO 03.4 -  km 454,020 – 454,140</t>
  </si>
  <si>
    <t>{4db4efcc-5f69-4980-b95d-0e22f4375d1a}</t>
  </si>
  <si>
    <t>04</t>
  </si>
  <si>
    <t>SO 04 - TO Ústí n. L. západ</t>
  </si>
  <si>
    <t>{45ede943-3321-4275-8b5c-209743f64ccb}</t>
  </si>
  <si>
    <t>SO 04.1</t>
  </si>
  <si>
    <t>SO 04.1 - 5. SK Trmice</t>
  </si>
  <si>
    <t>{efa80b2b-c01b-4638-9470-501c3447faad}</t>
  </si>
  <si>
    <t>SO 04.2</t>
  </si>
  <si>
    <t>SO 04.2 - ÚL záp - jih 2. SK</t>
  </si>
  <si>
    <t>{a56ff008-18fd-4b48-875e-8613b46d449b}</t>
  </si>
  <si>
    <t>SO 04.3</t>
  </si>
  <si>
    <t>SO 04.3 - ÚL záp - jih 1. SK</t>
  </si>
  <si>
    <t>{a11ac4f3-19fd-492e-8cda-659a2369c83e}</t>
  </si>
  <si>
    <t>SO 04.4</t>
  </si>
  <si>
    <t>SO 04.4 - ÚL záp - 905. SK</t>
  </si>
  <si>
    <t>{c19580d3-c8ef-4dd5-bc5e-8778a99e08c6}</t>
  </si>
  <si>
    <t>SO 04.5</t>
  </si>
  <si>
    <t>SO 04.5 - ÚL záp - 2. SK Trmice</t>
  </si>
  <si>
    <t>{5f1c4033-8d4a-461c-849b-b97e098a3558}</t>
  </si>
  <si>
    <t>05</t>
  </si>
  <si>
    <t>SO 05 - TO Rumburk</t>
  </si>
  <si>
    <t>{7d7c12fc-d503-4f70-a05c-a9f00870ec4b}</t>
  </si>
  <si>
    <t>SO 05.1</t>
  </si>
  <si>
    <t>SO 05.1 - Velký Šenov - Mikulášovice d.n.</t>
  </si>
  <si>
    <t>{6751e854-f7d5-4c81-806a-4f1e79fc8c10}</t>
  </si>
  <si>
    <t>06</t>
  </si>
  <si>
    <t>SO 06 - TO Česká Kamenice</t>
  </si>
  <si>
    <t>{f3962b04-bd6b-42b8-8e5e-533dc124b891}</t>
  </si>
  <si>
    <t>SO 06.1</t>
  </si>
  <si>
    <t>SO 06.1 - Chřibská - Rybniště</t>
  </si>
  <si>
    <t>{49f16c92-1a8a-412e-9706-891713b495cc}</t>
  </si>
  <si>
    <t>07</t>
  </si>
  <si>
    <t xml:space="preserve">ASP pro SO 01.3 -  SO 01.7</t>
  </si>
  <si>
    <t>{a7b3c54a-964b-47e9-93d4-1b712f1f6765}</t>
  </si>
  <si>
    <t>08</t>
  </si>
  <si>
    <t>Materiál dodávaný objednatelem NEOCEŇOVAT</t>
  </si>
  <si>
    <t>{baeff9e0-3912-4682-8907-1aec1f3b7439}</t>
  </si>
  <si>
    <t>09</t>
  </si>
  <si>
    <t>Přeprava materiálu a mechanizace</t>
  </si>
  <si>
    <t>{21bed6af-7672-4c42-b4d7-77b103aac0b2}</t>
  </si>
  <si>
    <t>10</t>
  </si>
  <si>
    <t>VRN</t>
  </si>
  <si>
    <t>{3c12cbca-96b7-4f38-9aa5-bab9835fd653}</t>
  </si>
  <si>
    <t>1) Krycí list soupisu</t>
  </si>
  <si>
    <t>2) Rekapitulace</t>
  </si>
  <si>
    <t>3) Soupis prací</t>
  </si>
  <si>
    <t>Zpět na list:</t>
  </si>
  <si>
    <t>Rekapitulace zakázky</t>
  </si>
  <si>
    <t>KRYCÍ LIST SOUPISU</t>
  </si>
  <si>
    <t>Objekt:</t>
  </si>
  <si>
    <t>01 - SO 01 - TO Štětí</t>
  </si>
  <si>
    <t>Soupis:</t>
  </si>
  <si>
    <t>SO 01.1 - SO 01.1 - km 396,480 – 397,080</t>
  </si>
  <si>
    <t>REKAPITULACE ČLENĚNÍ SOUPISU PRACÍ</t>
  </si>
  <si>
    <t>Kód dílu - Popis</t>
  </si>
  <si>
    <t>Cena celkem [CZK]</t>
  </si>
  <si>
    <t>Náklady soupisu celkem</t>
  </si>
  <si>
    <t>-1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</si>
  <si>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</si>
  <si>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</si>
  <si>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</si>
  <si>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</si>
  <si>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</si>
  <si>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</si>
  <si>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</si>
  <si>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</si>
  <si>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</si>
  <si>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</si>
  <si>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</si>
  <si>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</si>
  <si>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</si>
  <si>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</si>
  <si>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K</t>
  </si>
  <si>
    <t>5907050010</t>
  </si>
  <si>
    <t>Dělení kolejnic řezáním nebo rozbroušením tv. UIC60 nebo R65. Poznámka: 1. V cenách jsou započteny náklady na manipulaci podložení, označení a provedení řezu kolejnice.</t>
  </si>
  <si>
    <t>kus</t>
  </si>
  <si>
    <t>Sborník UOŽI 01 2019</t>
  </si>
  <si>
    <t>4</t>
  </si>
  <si>
    <t>ROZPOCET</t>
  </si>
  <si>
    <t>-2128614911</t>
  </si>
  <si>
    <t>PSC</t>
  </si>
  <si>
    <t>Poznámka k souboru cen:_x000d_
1. V cenách jsou započteny náklady na manipulaci podložení, označení a provedení řezu kolejnice.</t>
  </si>
  <si>
    <t>VV</t>
  </si>
  <si>
    <t>24</t>
  </si>
  <si>
    <t>5907025030</t>
  </si>
  <si>
    <t>Výměna kolejnicových pásů stávající upevnění tv. R65 rozdělení "e".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mazivem.2. V cenách nejsou započteny náklady na dělení kolejnic, zřízení svaru, demontáž nebo montáž styků.</t>
  </si>
  <si>
    <t>m</t>
  </si>
  <si>
    <t>-920424609</t>
  </si>
  <si>
    <t>Poznámka k souboru cen:_x000d_
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</si>
  <si>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km 396,480 – 397,080 (LP+PP)</t>
  </si>
  <si>
    <t>600*2</t>
  </si>
  <si>
    <t>3</t>
  </si>
  <si>
    <t>5908052010</t>
  </si>
  <si>
    <t>Výměna podložky pryžové pod patu kolejnice. Poznámka: 1. V cenách jsou započteny náklady na demontáž upevňovadel, výměnu součásti, montáž upevňovadel a ošetření součástí mazivem.2. V cenách nejsou obsaženy náklady na dodávku materiálu.</t>
  </si>
  <si>
    <t>-542520324</t>
  </si>
  <si>
    <t>Poznámka k souboru cen:_x000d_
1. V cenách jsou započteny náklady na demontáž upevňovadel, výměnu součásti, montáž upevňovadel a ošetření součástí mazivem. 2. V cenách nejsou obsaženy náklady na dodávku materiálu.</t>
  </si>
  <si>
    <t>2208</t>
  </si>
  <si>
    <t>M</t>
  </si>
  <si>
    <t>5958158020</t>
  </si>
  <si>
    <t>Podložka pryžová pod patu kolejnice R65 183/151/6</t>
  </si>
  <si>
    <t>8</t>
  </si>
  <si>
    <t>1072026151</t>
  </si>
  <si>
    <t>5</t>
  </si>
  <si>
    <t>5908050005</t>
  </si>
  <si>
    <t>Výměna upevnění podkladnicového komplet. Poznámka: 1. V cenách jsou započteny náklady na demontáž, výměnu a montáž, ošetření součástí mazivem a naložení výzisku na dopravní prostředek.2. V cenách nejsou obsaženy náklady na vrtání pražce a dodávku materiálu.</t>
  </si>
  <si>
    <t>1749925284</t>
  </si>
  <si>
    <t>Poznámka k souboru cen:_x000d_
1. V cenách jsou započteny náklady na demontáž, výměnu a montáž, ošetření součástí mazivem a naložení výzisku na dopravní prostředek. 2. V cenách nejsou obsaženy náklady na vrtání pražce a dodávku materiálu.</t>
  </si>
  <si>
    <t>442</t>
  </si>
  <si>
    <t>6</t>
  </si>
  <si>
    <t>5958128010</t>
  </si>
  <si>
    <t>Komplety ŽS 4 (šroub RS 1, matice M 24, podložka Fe6, svěrka ŽS4)</t>
  </si>
  <si>
    <t>150843173</t>
  </si>
  <si>
    <t>7</t>
  </si>
  <si>
    <t>5910020110</t>
  </si>
  <si>
    <t>Svařování kolejnic termitem plný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svaru.2. V cenách nejsou obsaženy náklady na kontrolu svaru ultrazvukem, podbití pražců a demontáž styku.</t>
  </si>
  <si>
    <t>svar</t>
  </si>
  <si>
    <t>1995407280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</si>
  <si>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</si>
  <si>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5910020310</t>
  </si>
  <si>
    <t>Svařování kolejnic termitem plný předehřev standardní spára svar přechodový tv. R65/UIC60. Poznámka: 1. V cenách jsou započteny náklady na vybrání kameniva z mezipražcového prostoru, demontáž upevňovadel, směrové a výškové vyrovnání kolejnic, provedení svaru, montáž upevňovadel, vizuální kontrola, měření geometrie svaru.2. V cenách nejsou obsaženy náklady na kontrolu svaru ultrazvukem, podbití pražců a demontáž styku.</t>
  </si>
  <si>
    <t>-1835370711</t>
  </si>
  <si>
    <t>9</t>
  </si>
  <si>
    <t>5910021010</t>
  </si>
  <si>
    <t>Svařování kolejnic termitem zkrácený předehřev standardní spára tv. UIC60. Poznámka: 1. V cenách jsou započteny náklady na vybrání kameniva z mezipražcového prostoru, demontáž upevňovadel, směrové a výškové vyrovnání kolejnic, provedení svaru, montáž upevňovadel, vizuální kontrola, měření geometrie svaru.2. V cenách nejsou obsaženy náklady na kontrolu svaru ultrazvukem, podbití pražců a demontáž styku.</t>
  </si>
  <si>
    <t>1643977973</t>
  </si>
  <si>
    <t>5910040240</t>
  </si>
  <si>
    <t>Umožnění volné dilatace kolejnice bez demontáže nebo montáže upevňovadel s osazením a odstraněním kluzných podložek rozdělení pražců "e". Poznámka: 1. V cenách jsou započteny náklady na uvolnění, demontáž a rovnoměrné prodloužení nebo zkrácení kolejnice, vyznačení značek a vedení dokumentace.2. V cenách nejsou obsaženy náklady na demontáž kolejnicových spojek.</t>
  </si>
  <si>
    <t>-1720178848</t>
  </si>
  <si>
    <t>Poznámka k souboru cen:_x000d_
1. V cenách jsou započteny náklady na uvolnění, demontáž a rovnoměrné prodloužení nebo zkrácení kolejnice, vyznačení značek a vedení dokumentace. 2. V cenách nejsou obsaženy náklady na demontáž kolejnicových spojek.</t>
  </si>
  <si>
    <t>600*2+100*2</t>
  </si>
  <si>
    <t>11</t>
  </si>
  <si>
    <t>5910035010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</si>
  <si>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</si>
  <si>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-1219597378</t>
  </si>
  <si>
    <t>Poznámka k souboru cen:_x000d_
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</si>
  <si>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12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</si>
  <si>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</si>
  <si>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</si>
  <si>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-1660457560</t>
  </si>
  <si>
    <t>18</t>
  </si>
  <si>
    <t>13</t>
  </si>
  <si>
    <t>7497351560</t>
  </si>
  <si>
    <t>Montáž přímého ukolejnění na elektrizovaných tratích nebo v kolejových obvodech</t>
  </si>
  <si>
    <t>-418049262</t>
  </si>
  <si>
    <t>14</t>
  </si>
  <si>
    <t>5913070020</t>
  </si>
  <si>
    <t>Demontáž betonové přejezdové konstrukce část vnitřní. Poznámka: 1. V cenách jsou započteny náklady na demontáž konstrukce a naložení na dopravní prostředek.</t>
  </si>
  <si>
    <t>1782413971</t>
  </si>
  <si>
    <t>Poznámka k souboru cen:_x000d_
1. V cenách jsou započteny náklady na demontáž konstrukce a naložení na dopravní prostředek.</t>
  </si>
  <si>
    <t>km 396,475(P 2953)</t>
  </si>
  <si>
    <t>5913075020</t>
  </si>
  <si>
    <t>Montáž betonové přejezdové konstrukce část vnitřní. Poznámka: 1. V cenách jsou započteny náklady na montáž konstrukce.2. V cenách nejsou obsaženy náklady na dodávku materiálu.</t>
  </si>
  <si>
    <t>-1955301210</t>
  </si>
  <si>
    <t>Poznámka k souboru cen:_x000d_
1. V cenách jsou započteny náklady na montáž konstrukce. 2. V cenách nejsou obsaženy náklady na dodávku materiálu.</t>
  </si>
  <si>
    <t>km 396,475 (P 2953)</t>
  </si>
  <si>
    <t>16</t>
  </si>
  <si>
    <t>5907050110</t>
  </si>
  <si>
    <t>Dělení kolejnic kyslíkem tv. UIC60 nebo R65. Poznámka: 1. V cenách jsou započteny náklady na manipulaci podložení, označení a provedení řezu kolejnice.</t>
  </si>
  <si>
    <t>-622809725</t>
  </si>
  <si>
    <t>60</t>
  </si>
  <si>
    <t>17</t>
  </si>
  <si>
    <t>9902900200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</si>
  <si>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</si>
  <si>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t</t>
  </si>
  <si>
    <t>1771693071</t>
  </si>
  <si>
    <t>Poznámka k souboru cen:_x000d_
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</si>
  <si>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výzisk - kolejnice</t>
  </si>
  <si>
    <t>600*0,06498</t>
  </si>
  <si>
    <t>9902200100</t>
  </si>
  <si>
    <t>Doprava dodávek zhotovitele, dodávek objednatele nebo výzisku mechanizací přes 3,5 t objemnějšího kusového materiálu do 10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</si>
  <si>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-1573824875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</si>
  <si>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</t>
  </si>
  <si>
    <t>SO 01.2 - SO 01.2 - km 397,260 – 397,560</t>
  </si>
  <si>
    <t>513068702</t>
  </si>
  <si>
    <t>22</t>
  </si>
  <si>
    <t>-1625786449</t>
  </si>
  <si>
    <t>km 397,260 – 397,560 (LP+PP)</t>
  </si>
  <si>
    <t>300*2</t>
  </si>
  <si>
    <t>-948770187</t>
  </si>
  <si>
    <t>1104</t>
  </si>
  <si>
    <t>-1366916931</t>
  </si>
  <si>
    <t>-1441964793</t>
  </si>
  <si>
    <t>220</t>
  </si>
  <si>
    <t>669575575</t>
  </si>
  <si>
    <t>5907010060</t>
  </si>
  <si>
    <t>Výměna LISŮ tv. R65 rozdělení "e". Poznámka: 1. V cenách jsou započteny náklady na demontáž upevňovadel, výměnu LISU, montáž upevňovadel, případnou úpravu dilatačních spár, zřízení nebo demontáž prozatímních styků a ošetření součástí mazivem.2. V cenách nejsou započteny náklady na dělení kolejnic, zřízení svaru, demontáž nebo montáž styků.</t>
  </si>
  <si>
    <t>819610371</t>
  </si>
  <si>
    <t>Poznámka k souboru cen:_x000d_
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</si>
  <si>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 xml:space="preserve">km 397,520 </t>
  </si>
  <si>
    <t>8*2</t>
  </si>
  <si>
    <t>5957128090</t>
  </si>
  <si>
    <t>Lepený izolovaný styk tv. R65 s tepelně zpracovanou hlavou délky asymetrické pravé</t>
  </si>
  <si>
    <t>108428839</t>
  </si>
  <si>
    <t>není asymetrický</t>
  </si>
  <si>
    <t>5957122085</t>
  </si>
  <si>
    <t>Lepený izolovaný styk tv. UIC60 z kolejnic vyšší jakosti délky asymetrický pravý</t>
  </si>
  <si>
    <t>-402614423</t>
  </si>
  <si>
    <t>5910020120</t>
  </si>
  <si>
    <t>Svařování kolejnic termitem plný předehřev standardní spára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svaru.2. V cenách nejsou obsaženy náklady na kontrolu svaru ultrazvukem, podbití pražců a demontáž styku.</t>
  </si>
  <si>
    <t>-248283058</t>
  </si>
  <si>
    <t>2129483099</t>
  </si>
  <si>
    <t>-119750606</t>
  </si>
  <si>
    <t>5910015010</t>
  </si>
  <si>
    <t>Odtavovací stykové svařování mobilní svářečkou kolejnic nových délky do 150 m tv. 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</si>
  <si>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1474143561</t>
  </si>
  <si>
    <t>Poznámka k souboru cen:_x000d_
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</si>
  <si>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-1368284313</t>
  </si>
  <si>
    <t>300*2+100*2</t>
  </si>
  <si>
    <t>-707147311</t>
  </si>
  <si>
    <t>7592007120</t>
  </si>
  <si>
    <t>Demontáž informačního bodu MIB 6</t>
  </si>
  <si>
    <t>-633887503</t>
  </si>
  <si>
    <t>AVV</t>
  </si>
  <si>
    <t>7592005120</t>
  </si>
  <si>
    <t>Montáž informačního bodu MIB 6 - uložení a připevnění na určené místo, seřízení, přezkoušení</t>
  </si>
  <si>
    <t>1933883840</t>
  </si>
  <si>
    <t>1751021019</t>
  </si>
  <si>
    <t>19</t>
  </si>
  <si>
    <t>769367172</t>
  </si>
  <si>
    <t>20</t>
  </si>
  <si>
    <t>-1286318655</t>
  </si>
  <si>
    <t>30</t>
  </si>
  <si>
    <t>-1853519829</t>
  </si>
  <si>
    <t>300*0,06498</t>
  </si>
  <si>
    <t>kolejnice do SO 01.9</t>
  </si>
  <si>
    <t>60*0,06003</t>
  </si>
  <si>
    <t>Součet</t>
  </si>
  <si>
    <t>-343695906</t>
  </si>
  <si>
    <t>SO 01.3 - SO 01.3 - km 392,960 – 393,200</t>
  </si>
  <si>
    <t>-1020213216</t>
  </si>
  <si>
    <t>1645851693</t>
  </si>
  <si>
    <t>km 392,960 – 393,200 (LP+PP)</t>
  </si>
  <si>
    <t>240*2</t>
  </si>
  <si>
    <t>-1591208915</t>
  </si>
  <si>
    <t>884</t>
  </si>
  <si>
    <t>148071146</t>
  </si>
  <si>
    <t>828642715</t>
  </si>
  <si>
    <t>178</t>
  </si>
  <si>
    <t>-1642693169</t>
  </si>
  <si>
    <t>-332929144</t>
  </si>
  <si>
    <t>-836534237</t>
  </si>
  <si>
    <t>1850141052</t>
  </si>
  <si>
    <t>-1011188780</t>
  </si>
  <si>
    <t>240*2+100*2</t>
  </si>
  <si>
    <t>-692384491</t>
  </si>
  <si>
    <t>504153161</t>
  </si>
  <si>
    <t>715319896</t>
  </si>
  <si>
    <t>1427357737</t>
  </si>
  <si>
    <t>326575179</t>
  </si>
  <si>
    <t>240*0,06498</t>
  </si>
  <si>
    <t>-2073485345</t>
  </si>
  <si>
    <t>SO 01.4 - SO 01.4 - km 395,630 – 395,990</t>
  </si>
  <si>
    <t>1953408451</t>
  </si>
  <si>
    <t>-1250351750</t>
  </si>
  <si>
    <t>km 395,630 – 395,990 (LP+PP)</t>
  </si>
  <si>
    <t>360*2</t>
  </si>
  <si>
    <t>310830441</t>
  </si>
  <si>
    <t>1328</t>
  </si>
  <si>
    <t>-1802294684</t>
  </si>
  <si>
    <t>-1254542694</t>
  </si>
  <si>
    <t>264</t>
  </si>
  <si>
    <t>1824066145</t>
  </si>
  <si>
    <t>-2017829070</t>
  </si>
  <si>
    <t>2134557533</t>
  </si>
  <si>
    <t>-692840957</t>
  </si>
  <si>
    <t>1731569250</t>
  </si>
  <si>
    <t>360*2+100*2</t>
  </si>
  <si>
    <t>956722126</t>
  </si>
  <si>
    <t>-962561996</t>
  </si>
  <si>
    <t>828971793</t>
  </si>
  <si>
    <t>-1422108400</t>
  </si>
  <si>
    <t xml:space="preserve">km 395,768 (P 2952) </t>
  </si>
  <si>
    <t>-1652979790</t>
  </si>
  <si>
    <t>835609987</t>
  </si>
  <si>
    <t>36</t>
  </si>
  <si>
    <t>-1268324453</t>
  </si>
  <si>
    <t>360*0,06498</t>
  </si>
  <si>
    <t>1349256942</t>
  </si>
  <si>
    <t>SO 01.5 - SO 01.5 - km 396,070 – 396,310</t>
  </si>
  <si>
    <t>-405663712</t>
  </si>
  <si>
    <t>463311285</t>
  </si>
  <si>
    <t>km 396,070 – 396,310 (LP+PP)</t>
  </si>
  <si>
    <t>-48610410</t>
  </si>
  <si>
    <t>928113908</t>
  </si>
  <si>
    <t>1786755367</t>
  </si>
  <si>
    <t>1604447079</t>
  </si>
  <si>
    <t>5907010020</t>
  </si>
  <si>
    <t>Výměna LISŮ tv. UIC60 rozdělení "u". Poznámka: 1. V cenách jsou započteny náklady na demontáž upevňovadel, výměnu LISU, montáž upevňovadel, případnou úpravu dilatačních spár, zřízení nebo demontáž prozatímních styků a ošetření součástí mazivem.2. V cenách nejsou započteny náklady na dělení kolejnic, zřízení svaru, demontáž nebo montáž styků.</t>
  </si>
  <si>
    <t>-1648929948</t>
  </si>
  <si>
    <t xml:space="preserve">km 396,120 </t>
  </si>
  <si>
    <t>5957119085</t>
  </si>
  <si>
    <t>Lepený izolovaný styk tv. UIC60 s tepelně zpracovanou hlavou délky asymetrický pravý</t>
  </si>
  <si>
    <t>646321846</t>
  </si>
  <si>
    <t>-36993646</t>
  </si>
  <si>
    <t>-139440247</t>
  </si>
  <si>
    <t>-1025163585</t>
  </si>
  <si>
    <t>693683273</t>
  </si>
  <si>
    <t>-1657341992</t>
  </si>
  <si>
    <t>-913960408</t>
  </si>
  <si>
    <t>-1400950908</t>
  </si>
  <si>
    <t>-1827408668</t>
  </si>
  <si>
    <t>-301309614</t>
  </si>
  <si>
    <t>-1448139516</t>
  </si>
  <si>
    <t>940544110</t>
  </si>
  <si>
    <t>1747962718</t>
  </si>
  <si>
    <t>1804387932</t>
  </si>
  <si>
    <t>130567118</t>
  </si>
  <si>
    <t>SO 01.6 - SO 01.6 - km 396,500 – 397,100</t>
  </si>
  <si>
    <t>-1005319983</t>
  </si>
  <si>
    <t>1892529779</t>
  </si>
  <si>
    <t>km 396,500 – 397,100 (LP+PP)</t>
  </si>
  <si>
    <t>-1458441476</t>
  </si>
  <si>
    <t>1233718441</t>
  </si>
  <si>
    <t>1393515061</t>
  </si>
  <si>
    <t>-1911684216</t>
  </si>
  <si>
    <t>5906015020</t>
  </si>
  <si>
    <t>Výměna pražce malou těžící mechanizací v KL otevřeném i zapuštěném pražec dřevěný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vrtule.2. V cenách nejsou obsaženy náklady na dodávku materiálu, dopravu výzisku na skládku a skládkovné.</t>
  </si>
  <si>
    <t>799999236</t>
  </si>
  <si>
    <t>Poznámka k souboru cen:_x000d_
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</si>
  <si>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"km 396,595" 5</t>
  </si>
  <si>
    <t>"km 396,640 " 5</t>
  </si>
  <si>
    <t>"km 396,820 " 1</t>
  </si>
  <si>
    <t>5906050010</t>
  </si>
  <si>
    <t>Příplatek za obtížnost ruční výměny pražce dřevěný za betonový. Poznámka: 1. V cenách jsou započteny náklady na manipulaci s pražci.</t>
  </si>
  <si>
    <t>-1553271721</t>
  </si>
  <si>
    <t>Poznámka k souboru cen:_x000d_
1. V cenách jsou započteny náklady na manipulaci s pražci.</t>
  </si>
  <si>
    <t>5906020120</t>
  </si>
  <si>
    <t>Souvislá výměna pražců v KL otevřeném i zapuštěném pražce betonové příčné 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vrtule.2. V cenách nejsou obsaženy náklady na podbití pražců, snížení KL pod patou kolejnice, dodávku materiálu, dopravu výzisku na skládku a skládkovné.</t>
  </si>
  <si>
    <t>1406457519</t>
  </si>
  <si>
    <t>Poznámka k souboru cen:_x000d_
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</si>
  <si>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km 396,655 – 396,700</t>
  </si>
  <si>
    <t>90</t>
  </si>
  <si>
    <t>2115366683</t>
  </si>
  <si>
    <t>54278364</t>
  </si>
  <si>
    <t>-647216493</t>
  </si>
  <si>
    <t>2143703264</t>
  </si>
  <si>
    <t>1468007482</t>
  </si>
  <si>
    <t>1829166050</t>
  </si>
  <si>
    <t>-628625243</t>
  </si>
  <si>
    <t>-528675972</t>
  </si>
  <si>
    <t>558253378</t>
  </si>
  <si>
    <t>1084305239</t>
  </si>
  <si>
    <t>-470885027</t>
  </si>
  <si>
    <t>-533268069</t>
  </si>
  <si>
    <t>SO 01.7 - SO 01.7 - km 397,260 – 397,560</t>
  </si>
  <si>
    <t>1039461480</t>
  </si>
  <si>
    <t>-544724751</t>
  </si>
  <si>
    <t>-2062306801</t>
  </si>
  <si>
    <t>255747944</t>
  </si>
  <si>
    <t>-845877309</t>
  </si>
  <si>
    <t>1765768830</t>
  </si>
  <si>
    <t>95981548</t>
  </si>
  <si>
    <t>1132182660</t>
  </si>
  <si>
    <t>1338992901</t>
  </si>
  <si>
    <t>319095042</t>
  </si>
  <si>
    <t>-451861430</t>
  </si>
  <si>
    <t>1947238836</t>
  </si>
  <si>
    <t>1329482116</t>
  </si>
  <si>
    <t>-73549848</t>
  </si>
  <si>
    <t>-2019089498</t>
  </si>
  <si>
    <t>-2026163285</t>
  </si>
  <si>
    <t>1607753834</t>
  </si>
  <si>
    <t>-1523403265</t>
  </si>
  <si>
    <t>-1592334857</t>
  </si>
  <si>
    <t>-485451139</t>
  </si>
  <si>
    <t>-432859984</t>
  </si>
  <si>
    <t>-1453200518</t>
  </si>
  <si>
    <t>02 - SO 02 - TO Litoměřice</t>
  </si>
  <si>
    <t>SO 02.1 - SO 02.1 - km 399,570 – 399,930</t>
  </si>
  <si>
    <t>-1780056853</t>
  </si>
  <si>
    <t>-1789644232</t>
  </si>
  <si>
    <t>km 399,570 – 399,930 (LP+PP)</t>
  </si>
  <si>
    <t>-58952422</t>
  </si>
  <si>
    <t>1326</t>
  </si>
  <si>
    <t>-553175344</t>
  </si>
  <si>
    <t>2143805048</t>
  </si>
  <si>
    <t>-2037991234</t>
  </si>
  <si>
    <t>-1129775806</t>
  </si>
  <si>
    <t>km 399,805</t>
  </si>
  <si>
    <t>6*2</t>
  </si>
  <si>
    <t>96026193</t>
  </si>
  <si>
    <t>-1731574547</t>
  </si>
  <si>
    <t>892287222</t>
  </si>
  <si>
    <t>337708945</t>
  </si>
  <si>
    <t>316472403</t>
  </si>
  <si>
    <t>-101931076</t>
  </si>
  <si>
    <t>985747450</t>
  </si>
  <si>
    <t>-944452311</t>
  </si>
  <si>
    <t>1593115766</t>
  </si>
  <si>
    <t>1537401697</t>
  </si>
  <si>
    <t>km 399,934 (P 2956)</t>
  </si>
  <si>
    <t>782776916</t>
  </si>
  <si>
    <t>-218998708</t>
  </si>
  <si>
    <t>zařízení AVV</t>
  </si>
  <si>
    <t>1157893101</t>
  </si>
  <si>
    <t>781147</t>
  </si>
  <si>
    <t>-1263109852</t>
  </si>
  <si>
    <t>23</t>
  </si>
  <si>
    <t>720733691</t>
  </si>
  <si>
    <t>1414370167</t>
  </si>
  <si>
    <t>25</t>
  </si>
  <si>
    <t>883801648</t>
  </si>
  <si>
    <t>SO 02.2 - SO 02.2 - km 414,520 - 414,830</t>
  </si>
  <si>
    <t>408736601</t>
  </si>
  <si>
    <t>5907030030</t>
  </si>
  <si>
    <t>Záměna kolejnic stávající upevnění tv. R65 rozdělení "e".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mazivem.2. V cenách nejsou započteny náklady na dělení kolejnic, zřízení svaru, demontáž nebo montáž styků.</t>
  </si>
  <si>
    <t>-1599521072</t>
  </si>
  <si>
    <t>Poznámka k souboru cen:_x000d_
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</si>
  <si>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km 414,520 - 414,830</t>
  </si>
  <si>
    <t>310</t>
  </si>
  <si>
    <t>2133366835</t>
  </si>
  <si>
    <t>1142</t>
  </si>
  <si>
    <t>-1825698008</t>
  </si>
  <si>
    <t>-1833290108</t>
  </si>
  <si>
    <t>230</t>
  </si>
  <si>
    <t>-293927948</t>
  </si>
  <si>
    <t>-1597871904</t>
  </si>
  <si>
    <t>818260940</t>
  </si>
  <si>
    <t>310*2+100*2</t>
  </si>
  <si>
    <t>465394214</t>
  </si>
  <si>
    <t>95085189</t>
  </si>
  <si>
    <t>1292570337</t>
  </si>
  <si>
    <t>SO 02.3 - SO 02.3 - km 414,830 - 415,310</t>
  </si>
  <si>
    <t>1257479519</t>
  </si>
  <si>
    <t>42</t>
  </si>
  <si>
    <t>1771475462</t>
  </si>
  <si>
    <t>km 414,830 - 415,310 (LP+PP)</t>
  </si>
  <si>
    <t>480*2</t>
  </si>
  <si>
    <t>227337754</t>
  </si>
  <si>
    <t>1768</t>
  </si>
  <si>
    <t>-1955828916</t>
  </si>
  <si>
    <t>1852295898</t>
  </si>
  <si>
    <t>354</t>
  </si>
  <si>
    <t>-1710204034</t>
  </si>
  <si>
    <t>19898308</t>
  </si>
  <si>
    <t>5910020020</t>
  </si>
  <si>
    <t>Svařování kolejnic termitem plný předehřev standardní spára svar sériový tv. R65. Poznámka: 1. V cenách jsou započteny náklady na vybrání kameniva z mezipražcového prostoru, demontáž upevňovadel, směrové a výškové vyrovnání kolejnic, provedení svaru, montáž upevňovadel, vizuální kontrola, měření geometrie svaru.2. V cenách nejsou obsaženy náklady na kontrolu svaru ultrazvukem, podbití pražců a demontáž styku.</t>
  </si>
  <si>
    <t>-1347168120</t>
  </si>
  <si>
    <t>-219013779</t>
  </si>
  <si>
    <t>1800648854</t>
  </si>
  <si>
    <t>1843013355</t>
  </si>
  <si>
    <t>480*2+100*2</t>
  </si>
  <si>
    <t>1490628976</t>
  </si>
  <si>
    <t>2124573843</t>
  </si>
  <si>
    <t>921565995</t>
  </si>
  <si>
    <t>-771060067</t>
  </si>
  <si>
    <t>48</t>
  </si>
  <si>
    <t>1331117620</t>
  </si>
  <si>
    <t>480*0,06498</t>
  </si>
  <si>
    <t>-1340461314</t>
  </si>
  <si>
    <t>SO 02.4 - SO 02.4 - km 418,745 - 419,345</t>
  </si>
  <si>
    <t>-1615300826</t>
  </si>
  <si>
    <t>32</t>
  </si>
  <si>
    <t>-1765565319</t>
  </si>
  <si>
    <t>km 418,745 - 419,345 (LP+PP)</t>
  </si>
  <si>
    <t>-1994365847</t>
  </si>
  <si>
    <t>2220</t>
  </si>
  <si>
    <t>379369078</t>
  </si>
  <si>
    <t>1358098977</t>
  </si>
  <si>
    <t>444</t>
  </si>
  <si>
    <t>2001904895</t>
  </si>
  <si>
    <t>-1032554573</t>
  </si>
  <si>
    <t>km 418,920</t>
  </si>
  <si>
    <t>-62631641</t>
  </si>
  <si>
    <t>-1454178732</t>
  </si>
  <si>
    <t>-2032370520</t>
  </si>
  <si>
    <t>-1295183635</t>
  </si>
  <si>
    <t>-1148670130</t>
  </si>
  <si>
    <t>-1160179397</t>
  </si>
  <si>
    <t>-1796987266</t>
  </si>
  <si>
    <t>1839341861</t>
  </si>
  <si>
    <t>1170552697</t>
  </si>
  <si>
    <t>381962746</t>
  </si>
  <si>
    <t>-1167389033</t>
  </si>
  <si>
    <t>03 - SO 03 - TO Děčín východ</t>
  </si>
  <si>
    <t>SO 03.1 - SO 03.1 - km 425,220 – 425,580</t>
  </si>
  <si>
    <t>1441818091</t>
  </si>
  <si>
    <t>-733685049</t>
  </si>
  <si>
    <t>km 425,220 - 425,580 (LP+PP)</t>
  </si>
  <si>
    <t>63433740</t>
  </si>
  <si>
    <t>957434636</t>
  </si>
  <si>
    <t>-429940300</t>
  </si>
  <si>
    <t>-1136206649</t>
  </si>
  <si>
    <t>-933973832</t>
  </si>
  <si>
    <t>333090640</t>
  </si>
  <si>
    <t>-2045439263</t>
  </si>
  <si>
    <t>477401935</t>
  </si>
  <si>
    <t>787579735</t>
  </si>
  <si>
    <t>1457525105</t>
  </si>
  <si>
    <t>-1091979789</t>
  </si>
  <si>
    <t>36*2</t>
  </si>
  <si>
    <t>-1802774846</t>
  </si>
  <si>
    <t>-67970309</t>
  </si>
  <si>
    <t>SO 03.2 - SO 03.2 - km 447,920 – 448,400</t>
  </si>
  <si>
    <t>5907050020</t>
  </si>
  <si>
    <t>Dělení kolejnic řezáním nebo rozbroušením tv. S49. Poznámka: 1. V cenách jsou započteny náklady na manipulaci podložení, označení a provedení řezu kolejnice.</t>
  </si>
  <si>
    <t>948135713</t>
  </si>
  <si>
    <t>26</t>
  </si>
  <si>
    <t>5907025040</t>
  </si>
  <si>
    <t>Výměna kolejnicových pásů stávající upevnění tv. S49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mazivem.2. V cenách nejsou započteny náklady na dělení kolejnic, zřízení svaru, demontáž nebo montáž styků.</t>
  </si>
  <si>
    <t>1534557597</t>
  </si>
  <si>
    <t>km 447,920 – 448,400 (LP+PP)</t>
  </si>
  <si>
    <t>1189124758</t>
  </si>
  <si>
    <t>1584</t>
  </si>
  <si>
    <t>5958158005</t>
  </si>
  <si>
    <t xml:space="preserve">Podložka pryžová pod patu kolejnice S49  183/126/6</t>
  </si>
  <si>
    <t>-1214838482</t>
  </si>
  <si>
    <t>-1220630950</t>
  </si>
  <si>
    <t>318</t>
  </si>
  <si>
    <t>-328224824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</si>
  <si>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</si>
  <si>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svaru.2. V cenách nejsou obsaženy náklady na kontrolu svaru ultrazvukem, podbití pražců a demontáž styku.</t>
  </si>
  <si>
    <t>-539428514</t>
  </si>
  <si>
    <t>5910021120</t>
  </si>
  <si>
    <t>Svařování kolejnic termitem zkrácený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svaru.2. V cenách nejsou obsaženy náklady na kontrolu svaru ultrazvukem, podbití pražců a demontáž styku.</t>
  </si>
  <si>
    <t>-623930197</t>
  </si>
  <si>
    <t>5910040220</t>
  </si>
  <si>
    <t>Umožnění volné dilatace kolejnice bez demontáže nebo montáže upevňovadel s osazením a odstraněním kluzných podložek rozdělení pražců "d". Poznámka: 1. V cenách jsou započteny náklady na uvolnění, demontáž a rovnoměrné prodloužení nebo zkrácení kolejnice, vyznačení značek a vedení dokumentace.2. V cenách nejsou obsaženy náklady na demontáž kolejnicových spojek.</t>
  </si>
  <si>
    <t>2035812475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</si>
  <si>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</si>
  <si>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</si>
  <si>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386699956</t>
  </si>
  <si>
    <t>1078437392</t>
  </si>
  <si>
    <t>-1836289439</t>
  </si>
  <si>
    <t>7497351790</t>
  </si>
  <si>
    <t>Pospojování vodivých konstrukcí proudovou propojkou</t>
  </si>
  <si>
    <t>926301099</t>
  </si>
  <si>
    <t>R7592005079</t>
  </si>
  <si>
    <t>Montáž počítacího bodu počítače náprav - uložení a připevnění na určené místo, seřízení polohy, přezkoušení</t>
  </si>
  <si>
    <t>512</t>
  </si>
  <si>
    <t>318714674</t>
  </si>
  <si>
    <t>R7592007079</t>
  </si>
  <si>
    <t>Demontáž počítacího bodu počítače náprav</t>
  </si>
  <si>
    <t>142370408</t>
  </si>
  <si>
    <t>5907050120</t>
  </si>
  <si>
    <t>Dělení kolejnic kyslíkem tv. S49. Poznámka: 1. V cenách jsou započteny náklady na manipulaci podložení, označení a provedení řezu kolejnice.</t>
  </si>
  <si>
    <t>1131476227</t>
  </si>
  <si>
    <t>48*2</t>
  </si>
  <si>
    <t>1390883821</t>
  </si>
  <si>
    <t>480*0,04939</t>
  </si>
  <si>
    <t>41839211</t>
  </si>
  <si>
    <t>SO 03.3 - SO 03.3 - km 449,180 – 448,420</t>
  </si>
  <si>
    <t>-1349974046</t>
  </si>
  <si>
    <t>-2124041664</t>
  </si>
  <si>
    <t>km 449,180 – 449,420 (LP+PP)</t>
  </si>
  <si>
    <t>-1175053653</t>
  </si>
  <si>
    <t>792</t>
  </si>
  <si>
    <t>1103717195</t>
  </si>
  <si>
    <t>-1264495951</t>
  </si>
  <si>
    <t>160</t>
  </si>
  <si>
    <t>-6331730</t>
  </si>
  <si>
    <t>1150546103</t>
  </si>
  <si>
    <t>-832874512</t>
  </si>
  <si>
    <t>-584997466</t>
  </si>
  <si>
    <t>1579659158</t>
  </si>
  <si>
    <t>358303892</t>
  </si>
  <si>
    <t>233688047</t>
  </si>
  <si>
    <t>735183126</t>
  </si>
  <si>
    <t>24*2</t>
  </si>
  <si>
    <t>-834442742</t>
  </si>
  <si>
    <t>240*0,04939</t>
  </si>
  <si>
    <t>-1080296391</t>
  </si>
  <si>
    <t xml:space="preserve">SO 03.4 - SO 03.4 -  km 454,020 – 454,140</t>
  </si>
  <si>
    <t>1702076987</t>
  </si>
  <si>
    <t>5907025005</t>
  </si>
  <si>
    <t>Výměna kolejnicových pásů stávající upevnění tv. UIC60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</si>
  <si>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1262075864</t>
  </si>
  <si>
    <t>Poznámka k souboru cen:_x000d_
1. V cenách jsou započteny náklady na demontáž upevňovadel, výměnu kolejnicových pásů, dílů a součástí, montáž upevňovadel, úpravu dilatačních spár, pryžových podložek, zřízení nebo demontáž prozatímních styků a ošetření součástí mazivem. 2. V cenách nejsou započteny náklady na dělení kolejnic, zřízení svaru, demontáž nebo montáž styků.</t>
  </si>
  <si>
    <t>km 454,020 – 454,140 (LP+PP)</t>
  </si>
  <si>
    <t>120*2</t>
  </si>
  <si>
    <t>111498851</t>
  </si>
  <si>
    <t>400</t>
  </si>
  <si>
    <t>1110980312</t>
  </si>
  <si>
    <t>-1421899342</t>
  </si>
  <si>
    <t>1214036407</t>
  </si>
  <si>
    <t>120*2+100*2</t>
  </si>
  <si>
    <t>-1288425586</t>
  </si>
  <si>
    <t>1385705016</t>
  </si>
  <si>
    <t>-1511639702</t>
  </si>
  <si>
    <t>2012918990</t>
  </si>
  <si>
    <t>17647580</t>
  </si>
  <si>
    <t>-2018909039</t>
  </si>
  <si>
    <t>04 - SO 04 - TO Ústí n. L. západ</t>
  </si>
  <si>
    <t>SO 04.1 - SO 04.1 - 5. SK Trmice</t>
  </si>
  <si>
    <t>1204554536</t>
  </si>
  <si>
    <t>5907025020</t>
  </si>
  <si>
    <t>Výměna kolejnicových pásů stávající upevnění tv. R65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mazivem.2. V cenách nejsou započteny náklady na dělení kolejnic, zřízení svaru, demontáž nebo montáž styků.</t>
  </si>
  <si>
    <t>-1062370835</t>
  </si>
  <si>
    <t>od KV č. 824 (LP)</t>
  </si>
  <si>
    <t>104</t>
  </si>
  <si>
    <t>5907010010</t>
  </si>
  <si>
    <t>Výměna LISŮ tv. UIC60 rozdělení "d". Poznámka: 1. V cenách jsou započteny náklady na demontáž upevňovadel, výměnu LISU, montáž upevňovadel, případnou úpravu dilatačních spár, zřízení nebo demontáž prozatímních styků a ošetření součástí mazivem.2. V cenách nejsou započteny náklady na dělení kolejnic, zřízení svaru, demontáž nebo montáž styků.</t>
  </si>
  <si>
    <t>-1463704175</t>
  </si>
  <si>
    <t>-318397507</t>
  </si>
  <si>
    <t>5907010040</t>
  </si>
  <si>
    <t>Výměna LISŮ tv. R65 rozdělení "d". Poznámka: 1. V cenách jsou započteny náklady na demontáž upevňovadel, výměnu LISU, montáž upevňovadel, případnou úpravu dilatačních spár, zřízení nebo demontáž prozatímních styků a ošetření součástí mazivem.2. V cenách nejsou započteny náklady na dělení kolejnic, zřízení svaru, demontáž nebo montáž styků.</t>
  </si>
  <si>
    <t>-1561321146</t>
  </si>
  <si>
    <t>-1521837491</t>
  </si>
  <si>
    <t>1726679954</t>
  </si>
  <si>
    <t>175*2</t>
  </si>
  <si>
    <t>-939385430</t>
  </si>
  <si>
    <t>1569164817</t>
  </si>
  <si>
    <t>175*4</t>
  </si>
  <si>
    <t>-987295132</t>
  </si>
  <si>
    <t>5907015020</t>
  </si>
  <si>
    <t>Ojedinělá výměna kolejnic stávající upevnění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mazivem.2. V cenách nejsou započteny náklady na dělení kolejnic, zřízení svaru, demontáž nebo montáž styků.</t>
  </si>
  <si>
    <t>-1932888681</t>
  </si>
  <si>
    <t>Poznámka k souboru cen:_x000d_
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</si>
  <si>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5907040020</t>
  </si>
  <si>
    <t>Posun kolejnic před svařováním tv. R65. Poznámka: 1. V cenách jsou započteny náklady na přizdvižení a posun kolejnice. Položka se použije v případě krácení deformovaných konců kolejnic před svařováním.2. V cenách nejsou obsaženy náklady na demontáž a montáž upevňovadel. Položku nelze použít pro posun z důvodu úpravy dilatačních spár před svařováním.</t>
  </si>
  <si>
    <t>39796278</t>
  </si>
  <si>
    <t>Poznámka k souboru cen:_x000d_
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</si>
  <si>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100</t>
  </si>
  <si>
    <t>-895543848</t>
  </si>
  <si>
    <t>-1922028087</t>
  </si>
  <si>
    <t>805795928</t>
  </si>
  <si>
    <t>-1862293043</t>
  </si>
  <si>
    <t>104*2+100*2</t>
  </si>
  <si>
    <t>-739877807</t>
  </si>
  <si>
    <t>-1731386034</t>
  </si>
  <si>
    <t>-906442937</t>
  </si>
  <si>
    <t>253482797</t>
  </si>
  <si>
    <t>-864057924</t>
  </si>
  <si>
    <t>104*0,06498</t>
  </si>
  <si>
    <t>2056719692</t>
  </si>
  <si>
    <t>SO 04.2 - SO 04.2 - ÚL záp - jih 2. SK</t>
  </si>
  <si>
    <t>1116980101</t>
  </si>
  <si>
    <t>5907030005</t>
  </si>
  <si>
    <t>Záměna kolejnic stávající upevnění tv. UIC60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mazivem.2. V cenách nejsou započteny náklady na dělení kolejnic, zřízení svaru, demontáž nebo montáž styků.</t>
  </si>
  <si>
    <t>1166260339</t>
  </si>
  <si>
    <t>km 0,560 - 0,782</t>
  </si>
  <si>
    <t>222</t>
  </si>
  <si>
    <t>5907015005</t>
  </si>
  <si>
    <t>Ojedinělá výměna kolejnic stávající upevnění tv. UIC60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mazivem.2. V cenách nejsou započteny náklady na dělení kolejnic, zřízení svaru, demontáž nebo montáž styků.</t>
  </si>
  <si>
    <t>18304265</t>
  </si>
  <si>
    <t>5907040010</t>
  </si>
  <si>
    <t>Posun kolejnic před svařováním tv. UIC60. Poznámka: 1. V cenách jsou započteny náklady na přizdvižení a posun kolejnice. Položka se použije v případě krácení deformovaných konců kolejnic před svařováním.2. V cenách nejsou obsaženy náklady na demontáž a montáž upevňovadel. Položku nelze použít pro posun z důvodu úpravy dilatačních spár před svařováním.</t>
  </si>
  <si>
    <t>2068548656</t>
  </si>
  <si>
    <t>200</t>
  </si>
  <si>
    <t>5910020010</t>
  </si>
  <si>
    <t>Svařování kolejnic termitem plný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svaru.2. V cenách nejsou obsaženy náklady na kontrolu svaru ultrazvukem, podbití pražců a demontáž styku.</t>
  </si>
  <si>
    <t>730348110</t>
  </si>
  <si>
    <t>6+10</t>
  </si>
  <si>
    <t>1418888730</t>
  </si>
  <si>
    <t>222*2+100*2</t>
  </si>
  <si>
    <t>1887837681</t>
  </si>
  <si>
    <t>-1389153613</t>
  </si>
  <si>
    <t>73556221</t>
  </si>
  <si>
    <t>SO 04.3 - SO 04.3 - ÚL záp - jih 1. SK</t>
  </si>
  <si>
    <t>1833405672</t>
  </si>
  <si>
    <t>Výměna kolejnicových pásů stávající upevnění tv. R65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</si>
  <si>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70414583</t>
  </si>
  <si>
    <t>km 0,037 - 0,250 (LP)</t>
  </si>
  <si>
    <t>213</t>
  </si>
  <si>
    <t>km 0,033 - 0,070 (PP)</t>
  </si>
  <si>
    <t>37</t>
  </si>
  <si>
    <t>5908053110</t>
  </si>
  <si>
    <t>Výměna drobného kolejiva svěrka pružná. Poznámka: 1. V cenách jsou započteny náklady na demontáž upevňovadel, výměnu součásti, montáž upevňovadel a ošetření součástí mazivem.2. V cenách nejsou obsaženy náklady na dodávku materiálu.</t>
  </si>
  <si>
    <t>1370392416</t>
  </si>
  <si>
    <t>5958134010</t>
  </si>
  <si>
    <t>Součásti upevňovací svěrka Skl 14</t>
  </si>
  <si>
    <t>-1537368500</t>
  </si>
  <si>
    <t>-1316346162</t>
  </si>
  <si>
    <t>1246414848</t>
  </si>
  <si>
    <t>-674028022</t>
  </si>
  <si>
    <t>5*2</t>
  </si>
  <si>
    <t>5957122080</t>
  </si>
  <si>
    <t>Lepený izolovaný styk tv. UIC60 z kolejnic vyšší jakosti délky 5,00 m</t>
  </si>
  <si>
    <t>854527269</t>
  </si>
  <si>
    <t>220134992</t>
  </si>
  <si>
    <t>-425837592</t>
  </si>
  <si>
    <t>1445500325</t>
  </si>
  <si>
    <t>250+100*2</t>
  </si>
  <si>
    <t>350644558</t>
  </si>
  <si>
    <t>-1156613783</t>
  </si>
  <si>
    <t>137728712</t>
  </si>
  <si>
    <t>-1289172321</t>
  </si>
  <si>
    <t>-1407448496</t>
  </si>
  <si>
    <t>250*0,06498</t>
  </si>
  <si>
    <t>-2145342293</t>
  </si>
  <si>
    <t>SO 04.4 - SO 04.4 - ÚL záp - 905. SK</t>
  </si>
  <si>
    <t>1187885700</t>
  </si>
  <si>
    <t>Výměna kolejnicových pásů stávající upevnění tv. UIC60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mazivem.2. V cenách nejsou započteny náklady na dělení kolejnic, zřízení svaru, demontáž nebo montáž styků.</t>
  </si>
  <si>
    <t>1389030729</t>
  </si>
  <si>
    <t>85+85+75</t>
  </si>
  <si>
    <t>1977471407</t>
  </si>
  <si>
    <t>5*2+4*2</t>
  </si>
  <si>
    <t>-1820048539</t>
  </si>
  <si>
    <t>5957122030</t>
  </si>
  <si>
    <t>Lepený izolovaný styk tv. UIC60 z kolejnic vyšší jakosti délky 4,00 m</t>
  </si>
  <si>
    <t>-1385182667</t>
  </si>
  <si>
    <t>5906020020</t>
  </si>
  <si>
    <t>Souvislá výměna pražců v KL otevřeném i zapuštěném pražce dřevěné příčné 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vrtule.2. V cenách nejsou obsaženy náklady na podbití pražců, snížení KL pod patou kolejnice, dodávku materiálu, dopravu výzisku na skládku a skládkovné.</t>
  </si>
  <si>
    <t>-1836657665</t>
  </si>
  <si>
    <t>od KV č.105</t>
  </si>
  <si>
    <t>366</t>
  </si>
  <si>
    <t>5906055020</t>
  </si>
  <si>
    <t>Příplatek za současnou výměnu pražce s podkladnicovým upevněním a kompletů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</si>
  <si>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-749761176</t>
  </si>
  <si>
    <t>Poznámka k souboru cen:_x000d_
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</si>
  <si>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-2123692232</t>
  </si>
  <si>
    <t>366*4</t>
  </si>
  <si>
    <t>-1743053345</t>
  </si>
  <si>
    <t>366*2</t>
  </si>
  <si>
    <t>5905035110</t>
  </si>
  <si>
    <t>Výměna KL malou těžící mechanizací včetně lavičky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pražce.2. V cenách nejsou obsaženy náklady na podbití pražce, dodávku a doplnění kameniva.</t>
  </si>
  <si>
    <t>m3</t>
  </si>
  <si>
    <t>1032469976</t>
  </si>
  <si>
    <t>Poznámka k souboru cen:_x000d_
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</si>
  <si>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40*3,4*0,35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</si>
  <si>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</si>
  <si>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nakladačem.2. V cenách nejsou obsaženy náklady na dodávku kameniva.</t>
  </si>
  <si>
    <t>837296516</t>
  </si>
  <si>
    <t>Poznámka k souboru cen:_x000d_
1. V cenách jsou započteny náklady na doplnění kameniva ojediněle ručně vidlemi a/nebo souvisle strojně z výsypných vozů případně nakladačem. 2. V cenách nejsou obsaženy náklady na dodávku kameniva.</t>
  </si>
  <si>
    <t>5955101005</t>
  </si>
  <si>
    <t>Kamenivo drcené štěrk frakce 31,5/63 třídy min. BII</t>
  </si>
  <si>
    <t>-471475957</t>
  </si>
  <si>
    <t>48*1,3</t>
  </si>
  <si>
    <t>9902100100</t>
  </si>
  <si>
    <t>Doprava dodávek zhotovitele, dodávek objednatele nebo výzisku mechanizací přes 3,5 t sypanin do 10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</si>
  <si>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1586791109</t>
  </si>
  <si>
    <t>62,4</t>
  </si>
  <si>
    <t>-473312798</t>
  </si>
  <si>
    <t>KV č. 185</t>
  </si>
  <si>
    <t>5956119020</t>
  </si>
  <si>
    <t>Pražec dřevěný výhybkový dub skupina 3 2600x260x160</t>
  </si>
  <si>
    <t>762112596</t>
  </si>
  <si>
    <t>95461490</t>
  </si>
  <si>
    <t>-1745694915</t>
  </si>
  <si>
    <t>-889239197</t>
  </si>
  <si>
    <t>300+100*2</t>
  </si>
  <si>
    <t>-13309286</t>
  </si>
  <si>
    <t>2133688965</t>
  </si>
  <si>
    <t>320544136</t>
  </si>
  <si>
    <t>-1614538777</t>
  </si>
  <si>
    <t>1870793965</t>
  </si>
  <si>
    <t>245*0,06498</t>
  </si>
  <si>
    <t>260175971</t>
  </si>
  <si>
    <t>SO 04.5 - SO 04.5 - ÚL záp - 2. SK Trmice</t>
  </si>
  <si>
    <t>5905010010</t>
  </si>
  <si>
    <t>Odstranění nánosu nad horní plochou pražce. Poznámka: 1. V cenách jsou započteny náklady na ruční odstranění plevelů a nánosu nad horní plochou pražce, úprava rozrušeného KL, ometení pražců a upevňovadel, rozprostření výzisku na terén nebo naložení na dopravní prostředek.</t>
  </si>
  <si>
    <t>m2</t>
  </si>
  <si>
    <t>-1422169484</t>
  </si>
  <si>
    <t>Poznámka k souboru cen:_x000d_
1. V cenách jsou započteny náklady na ruční odstranění plevelů a nánosu nad horní plochou pražce, úprava rozrušeného KL, ometení pražců a upevňovadel, rozprostření výzisku na terén nebo naložení na dopravní prostředek.</t>
  </si>
  <si>
    <t>(145+75)*0,5</t>
  </si>
  <si>
    <t>-494820582</t>
  </si>
  <si>
    <t>140</t>
  </si>
  <si>
    <t>1370379295</t>
  </si>
  <si>
    <t>48+2*160</t>
  </si>
  <si>
    <t>485204006</t>
  </si>
  <si>
    <t>5957128080</t>
  </si>
  <si>
    <t>Lepený izolovaný styk tv. R65 s tepelně zpracovanou hlavou délky 5,00 m</t>
  </si>
  <si>
    <t>1305597442</t>
  </si>
  <si>
    <t>5957128030</t>
  </si>
  <si>
    <t>Lepený izolovaný styk tv. R65 s tepelně zpracovanou hlavou délky 4,00 m</t>
  </si>
  <si>
    <t>-1714686554</t>
  </si>
  <si>
    <t>výh.č.829</t>
  </si>
  <si>
    <t>-1188056722</t>
  </si>
  <si>
    <t>za KV č.829</t>
  </si>
  <si>
    <t>2. SK pod styky</t>
  </si>
  <si>
    <t>303998605</t>
  </si>
  <si>
    <t>5908050010</t>
  </si>
  <si>
    <t>Výměna upevnění podkladnicového komplety a pryžová podložka. Poznámka: 1. V cenách jsou započteny náklady na demontáž, výměnu a montáž, ošetření součástí mazivem a naložení výzisku na dopravní prostředek.2. V cenách nejsou obsaženy náklady na vrtání pražce a dodávku materiálu.</t>
  </si>
  <si>
    <t>úl.pl.</t>
  </si>
  <si>
    <t>-1563902729</t>
  </si>
  <si>
    <t>607*2</t>
  </si>
  <si>
    <t>-1247870914</t>
  </si>
  <si>
    <t>607*4</t>
  </si>
  <si>
    <t>1693143663</t>
  </si>
  <si>
    <t>1043549022</t>
  </si>
  <si>
    <t>20+40</t>
  </si>
  <si>
    <t>-1855410075</t>
  </si>
  <si>
    <t>200*2</t>
  </si>
  <si>
    <t>-2038137160</t>
  </si>
  <si>
    <t>1097359641</t>
  </si>
  <si>
    <t>68</t>
  </si>
  <si>
    <t>84367144</t>
  </si>
  <si>
    <t>370*2+100*2</t>
  </si>
  <si>
    <t>-580914798</t>
  </si>
  <si>
    <t>2116340946</t>
  </si>
  <si>
    <t>1704924152</t>
  </si>
  <si>
    <t>368*0,06498</t>
  </si>
  <si>
    <t>2047371951</t>
  </si>
  <si>
    <t>05 - SO 05 - TO Rumburk</t>
  </si>
  <si>
    <t>SO 05.1 - SO 05.1 - Velký Šenov - Mikulášovice d.n.</t>
  </si>
  <si>
    <t>-1584297248</t>
  </si>
  <si>
    <t>5907025035</t>
  </si>
  <si>
    <t>Výměna kolejnicových pásů stávající upevnění tv. S49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mazivem.2. V cenách nejsou započteny náklady na dělení kolejnic, zřízení svaru, demontáž nebo montáž styků.</t>
  </si>
  <si>
    <t>1499531320</t>
  </si>
  <si>
    <t>km 16,600 - 16,947 (LP)</t>
  </si>
  <si>
    <t>347</t>
  </si>
  <si>
    <t>km 17,060 - 17,390 (PP)</t>
  </si>
  <si>
    <t>360</t>
  </si>
  <si>
    <t>km 17,080 - 17,155 (LP)</t>
  </si>
  <si>
    <t>75</t>
  </si>
  <si>
    <t>75472137</t>
  </si>
  <si>
    <t>52</t>
  </si>
  <si>
    <t>-2029241644</t>
  </si>
  <si>
    <t>990</t>
  </si>
  <si>
    <t>-293073489</t>
  </si>
  <si>
    <t>50</t>
  </si>
  <si>
    <t>5910015020</t>
  </si>
  <si>
    <t>Odtavovací stykové svařování mobilní svářečkou kolejnic nových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</si>
  <si>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-1969594801</t>
  </si>
  <si>
    <t>1488174187</t>
  </si>
  <si>
    <t>850*2+100*2</t>
  </si>
  <si>
    <t>-1939080512</t>
  </si>
  <si>
    <t>5910136010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</si>
  <si>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</si>
  <si>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-482977164</t>
  </si>
  <si>
    <t>Poznámka k souboru cen:_x000d_
1. V cenách jsou započteny náklady na odstranění kameniva, montáž, ošetření součásti mazivem a úpravu kameniva. 2. V cenách nejsou obsaženy náklady na dodávku materiálu.</t>
  </si>
  <si>
    <t>358</t>
  </si>
  <si>
    <t>5960101015</t>
  </si>
  <si>
    <t>Pražcové kotvy TDHB pro pražec betonový SB 5</t>
  </si>
  <si>
    <t>-1443595465</t>
  </si>
  <si>
    <t>972305487</t>
  </si>
  <si>
    <t>"P3556" 4,5</t>
  </si>
  <si>
    <t>5913070010</t>
  </si>
  <si>
    <t>Demontáž betonové přejezdové konstrukce část vnější a vnitřní bez závěrných zídek. Poznámka: 1. V cenách jsou započteny náklady na demontáž konstrukce a naložení na dopravní prostředek.</t>
  </si>
  <si>
    <t>1319274049</t>
  </si>
  <si>
    <t>P3557+P3558</t>
  </si>
  <si>
    <t>4,5*2</t>
  </si>
  <si>
    <t>643290458</t>
  </si>
  <si>
    <t>"P3557" 4,5</t>
  </si>
  <si>
    <t>"P3558" 4,5</t>
  </si>
  <si>
    <t>5963110020</t>
  </si>
  <si>
    <t>Přejezd Intermont panel 1284x1480x170 ŽPP 3 pro pěší</t>
  </si>
  <si>
    <t>-1115085438</t>
  </si>
  <si>
    <t>5913235020</t>
  </si>
  <si>
    <t>Dělení AB komunikace řezáním hloubky do 20 cm. Poznámka: 1. V cenách jsou započteny náklady na provedení úkolu.</t>
  </si>
  <si>
    <t>-1407680640</t>
  </si>
  <si>
    <t>P3556</t>
  </si>
  <si>
    <t>4,7*2</t>
  </si>
  <si>
    <t>5913240020</t>
  </si>
  <si>
    <t>Odstranění AB komunikace odtěžením nebo frézováním hloubky do 20 cm. Poznámka: 1. V cenách jsou započteny náklady na odtěžení nebo frézování a naložení výzisku na dopravní prostředek.</t>
  </si>
  <si>
    <t>2061469093</t>
  </si>
  <si>
    <t>4,5*1,7+4,5*0,7</t>
  </si>
  <si>
    <t>5913250010</t>
  </si>
  <si>
    <t>Zřízení konstrukce vozovky asfaltobetonové lehké. Poznámka: 1. V cenách jsou započteny náklady na zřízení netuhé vozovky podle VL s živičným podkladem ze stmelených vrstev podle vzorového lidtu Ž.2. V cenách nejsou obsaženy náklady na dodávku materiálu.</t>
  </si>
  <si>
    <t>-1617928570</t>
  </si>
  <si>
    <t>5963146010</t>
  </si>
  <si>
    <t>Železniční přejezdové konstrukce Asfaltový beton ACL 16S 50/70 hrubozrnný-ložní vrstva</t>
  </si>
  <si>
    <t>1599069161</t>
  </si>
  <si>
    <t>10,8*0,10*2,2</t>
  </si>
  <si>
    <t>9902100400</t>
  </si>
  <si>
    <t>Doprava dodávek zhotovitele, dodávek objednatele nebo výzisku mechanizací přes 3,5 t sypanin do 40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</si>
  <si>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-1552541988</t>
  </si>
  <si>
    <t>nový mat. (AB)</t>
  </si>
  <si>
    <t>2,376</t>
  </si>
  <si>
    <t>odtěž. AB</t>
  </si>
  <si>
    <t>9909000100</t>
  </si>
  <si>
    <t>Poplatek za uložení suti nebo hmot na oficiální skládku Poznámka: V cenách jsou započteny náklady na uložení stavebního odpadu na oficiální skládku.</t>
  </si>
  <si>
    <t>-1743702276</t>
  </si>
  <si>
    <t>AB na skládku</t>
  </si>
  <si>
    <t>-736812859</t>
  </si>
  <si>
    <t>70</t>
  </si>
  <si>
    <t>-777367216</t>
  </si>
  <si>
    <t>707*0,04939</t>
  </si>
  <si>
    <t>-573414843</t>
  </si>
  <si>
    <t>06 - SO 06 - TO Česká Kamenice</t>
  </si>
  <si>
    <t>SO 06.1 - SO 06.1 - Chřibská - Rybniště</t>
  </si>
  <si>
    <t>858357450</t>
  </si>
  <si>
    <t>-920147505</t>
  </si>
  <si>
    <t>"km 76,7 - 77,0" 303*2</t>
  </si>
  <si>
    <t>"km 77,340 - 77,6" 260*2</t>
  </si>
  <si>
    <t>"km 78,180 - 78,670" 500*2</t>
  </si>
  <si>
    <t>5907015040</t>
  </si>
  <si>
    <t>Ojedinělá výměna kolejnic stávající upevnění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mazivem.2. V cenách nejsou započteny náklady na dělení kolejnic, zřízení svaru, demontáž nebo montáž styků.</t>
  </si>
  <si>
    <t>1648873560</t>
  </si>
  <si>
    <t>40</t>
  </si>
  <si>
    <t>5907040030</t>
  </si>
  <si>
    <t>Posun kolejnic před svařováním tv. S49. Poznámka: 1. V cenách jsou započteny náklady na přizdvižení a posun kolejnice. Položka se použije v případě krácení deformovaných konců kolejnic před svařováním.2. V cenách nejsou obsaženy náklady na demontáž a montáž upevňovadel. Položku nelze použít pro posun z důvodu úpravy dilatačních spár před svařováním.</t>
  </si>
  <si>
    <t>-1045987615</t>
  </si>
  <si>
    <t>300+200+500</t>
  </si>
  <si>
    <t>796871436</t>
  </si>
  <si>
    <t>556836120</t>
  </si>
  <si>
    <t>1079257959</t>
  </si>
  <si>
    <t>1080*2+100*2</t>
  </si>
  <si>
    <t>-1395840573</t>
  </si>
  <si>
    <t>-198569049</t>
  </si>
  <si>
    <t>106</t>
  </si>
  <si>
    <t>1481514561</t>
  </si>
  <si>
    <t>1063*0,04939</t>
  </si>
  <si>
    <t>719460491</t>
  </si>
  <si>
    <t xml:space="preserve">07 - ASP pro SO 01.3 -  SO 01.7</t>
  </si>
  <si>
    <t>5909031020</t>
  </si>
  <si>
    <t>Úprava GPK koleje směrové a výškové uspořádání pražce betonové. Poznámky: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</si>
  <si>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km</t>
  </si>
  <si>
    <t>799271387</t>
  </si>
  <si>
    <t>P</t>
  </si>
  <si>
    <t>Poznámka k položce:
Kilometr koleje=km</t>
  </si>
  <si>
    <t>0,350+0,350+0,360+0,700+0,200+0,360</t>
  </si>
  <si>
    <t>Doplnění KL kamenivem souvisle strojně v koleji. Poznámky: 1. V cenách jsou započteny náklady na doplnění kameniva ojediněle ručně vidlemi a/nebo souvisle strojně z výsypných vozů případně nakladačem. 2. V cenách nejsou obsaženy náklady na dodávku kameniva.</t>
  </si>
  <si>
    <t>369976573</t>
  </si>
  <si>
    <t>6*33</t>
  </si>
  <si>
    <t>-669313511</t>
  </si>
  <si>
    <t>198*1,6</t>
  </si>
  <si>
    <t>9902100500</t>
  </si>
  <si>
    <t>Doprava dodávek zhotovitele, dodávek objednatele nebo výzisku mechanizací přes 3,5 t sypanin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</si>
  <si>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138028851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</si>
  <si>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Pokud bude realizována jednosměrná přeprava z bodu A do bodu B (např. pro společnost Cargo, a.s.), uvažuje se poloviční vzdálenost z celkově ujeté trasy.</t>
  </si>
  <si>
    <t>316,800</t>
  </si>
  <si>
    <t>9903200100</t>
  </si>
  <si>
    <t xml:space="preserve"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 </t>
  </si>
  <si>
    <t>522800463</t>
  </si>
  <si>
    <t>08 - Materiál dodávaný objednatelem NEOCEŇOVAT</t>
  </si>
  <si>
    <t>5957107005</t>
  </si>
  <si>
    <t>Železniční svršek-kolejnice Kolejnicové pásy R350HT tv. 60 E2 délky 120 metrů</t>
  </si>
  <si>
    <t>61816375</t>
  </si>
  <si>
    <t>"SO 01.1" 5</t>
  </si>
  <si>
    <t>"SO 01.2" 3</t>
  </si>
  <si>
    <t>"SO 01.3" 2</t>
  </si>
  <si>
    <t>"SO 01.4" 3</t>
  </si>
  <si>
    <t>"SO 01.5" 2</t>
  </si>
  <si>
    <t>"SO 01.6" 5</t>
  </si>
  <si>
    <t>"SO 01.7" 3</t>
  </si>
  <si>
    <t>"SO 02.1" 3</t>
  </si>
  <si>
    <t>"SO 02.3" 4</t>
  </si>
  <si>
    <t>"SO 02.4" 5</t>
  </si>
  <si>
    <t>"SO 03.1" 3</t>
  </si>
  <si>
    <t>"SO 03.4" 2</t>
  </si>
  <si>
    <t>"SO 04.1" 1</t>
  </si>
  <si>
    <t>"SO 04.3" 2</t>
  </si>
  <si>
    <t>"SO 04.4" 2</t>
  </si>
  <si>
    <t>"SO 04.5" 3</t>
  </si>
  <si>
    <t>5957107015</t>
  </si>
  <si>
    <t>Železniční svršek-kolejnice Kolejnicové pásy R350HT tv.49 E1 délky 120 metrů</t>
  </si>
  <si>
    <t>1262877392</t>
  </si>
  <si>
    <t>"SO 03.2" 4</t>
  </si>
  <si>
    <t>"SO 03.3" 2</t>
  </si>
  <si>
    <t>"SO 03.5" 2</t>
  </si>
  <si>
    <t>"SO 05.1" 3+3</t>
  </si>
  <si>
    <t>"SO 06.1" 3+2+4</t>
  </si>
  <si>
    <t>"žst. Děčín východ" 3</t>
  </si>
  <si>
    <t>5956213040</t>
  </si>
  <si>
    <t xml:space="preserve">Pražec betonový příčný vystrojený  užitý SB6</t>
  </si>
  <si>
    <t>-1095000896</t>
  </si>
  <si>
    <t>"SO 01.6" 5+5+1+90</t>
  </si>
  <si>
    <t>"SO 02.4" 7</t>
  </si>
  <si>
    <t>"SO 04.5" 10</t>
  </si>
  <si>
    <t>5956201005</t>
  </si>
  <si>
    <t>Pražec dřevěný příčný užitý vystrojený</t>
  </si>
  <si>
    <t>-1233723936</t>
  </si>
  <si>
    <t>"SO 04.5" 36</t>
  </si>
  <si>
    <t>1740521211</t>
  </si>
  <si>
    <t>"SO 04.4" 366</t>
  </si>
  <si>
    <t>883368684</t>
  </si>
  <si>
    <t>"SO 03.5" 792</t>
  </si>
  <si>
    <t>09 - Přeprava materiálu a mechanizace</t>
  </si>
  <si>
    <t>-1441129157</t>
  </si>
  <si>
    <t>kolej. pasy 60 E2 v Oldřichově</t>
  </si>
  <si>
    <t>48*120*0,060</t>
  </si>
  <si>
    <t>kolej. pasy S49 v Oldřichově</t>
  </si>
  <si>
    <t>28*120*0,049</t>
  </si>
  <si>
    <t>9902200600</t>
  </si>
  <si>
    <t>Doprava dodávek zhotovitele, dodávek objednatele nebo výzisku mechanizací přes 3,5 t objemnějšího kusového materiálu do 80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 Měrnou jednotkou je t přepravovaného materiálu.</t>
  </si>
  <si>
    <t>-2121162777</t>
  </si>
  <si>
    <t>9902101200</t>
  </si>
  <si>
    <t>Doprava dodávek zhotovitele, dodávek objednatele nebo výzisku mechanizací přes 3,5 t sypanin do 350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</si>
  <si>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76730120</t>
  </si>
  <si>
    <t>nový mat.</t>
  </si>
  <si>
    <t>0,48168</t>
  </si>
  <si>
    <t>0,56186</t>
  </si>
  <si>
    <t>1,36456</t>
  </si>
  <si>
    <t>2,16756</t>
  </si>
  <si>
    <t>0,60998</t>
  </si>
  <si>
    <t>0,73994</t>
  </si>
  <si>
    <t>1,819</t>
  </si>
  <si>
    <t>9902100600</t>
  </si>
  <si>
    <t>Doprava dodávek zhotovitele, dodávek objednatele nebo výzisku mechanizací přes 3,5 t sypanin do 80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 Měrnou jednotkou je t přepravovaného materiálu.</t>
  </si>
  <si>
    <t>-388022966</t>
  </si>
  <si>
    <t>11,547</t>
  </si>
  <si>
    <t>0,098</t>
  </si>
  <si>
    <t>0,499</t>
  </si>
  <si>
    <t>3,877</t>
  </si>
  <si>
    <t>1,548</t>
  </si>
  <si>
    <t>3,591</t>
  </si>
  <si>
    <t>-21341985</t>
  </si>
  <si>
    <t>pryž. podložky na skládku</t>
  </si>
  <si>
    <t>0,499+3,877</t>
  </si>
  <si>
    <t>9909000400</t>
  </si>
  <si>
    <t>Poplatek za likvidaci plastových součástí Poznámka: V cenách jsou započteny náklady na uložení stavebního odpadu na oficiální skládku.</t>
  </si>
  <si>
    <t>442684844</t>
  </si>
  <si>
    <t>Poznámka k souboru cen:_x000d_
V cenách jsou započteny náklady na uložení stavebního odpadu na oficiální skládku.</t>
  </si>
  <si>
    <t>4,376</t>
  </si>
  <si>
    <t>-1531650191</t>
  </si>
  <si>
    <t>dvoucestný bagr</t>
  </si>
  <si>
    <t>1xTO Štětí, 1xTO LTM, 1x TO DC východ, 1 TO Úl západ, TO Rumburk, TO Č.Kamenice</t>
  </si>
  <si>
    <t>10 - VRN</t>
  </si>
  <si>
    <t>012002000</t>
  </si>
  <si>
    <t>Geodetické práce</t>
  </si>
  <si>
    <t>kpl</t>
  </si>
  <si>
    <t>Sborník UOŽI 01 2018</t>
  </si>
  <si>
    <t>1626608941</t>
  </si>
  <si>
    <t>geodetické práce na stavbě, vytýčení</t>
  </si>
  <si>
    <t>013002000</t>
  </si>
  <si>
    <t>Projektové práce</t>
  </si>
  <si>
    <t>-1011009741</t>
  </si>
  <si>
    <t>Dokumentace skutečného provedení stavby</t>
  </si>
  <si>
    <t>030001000</t>
  </si>
  <si>
    <t>Zařízení a vybavení staveniště</t>
  </si>
  <si>
    <t>-858214577</t>
  </si>
  <si>
    <t>040001000</t>
  </si>
  <si>
    <t>Inženýrská činnost</t>
  </si>
  <si>
    <t>-257153495</t>
  </si>
  <si>
    <t>Zaměření,vytýčení inž. sítí,laboratorní rozbor zemin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</si>
  <si>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</si>
  <si>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</si>
  <si>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</si>
  <si>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</si>
  <si>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rekonstrukce </t>
    </r>
    <r>
      <rPr>
        <rFont val="Trebuchet MS"/>
        <charset val="238"/>
        <color auto="1"/>
        <sz val="9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</si>
  <si>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rekonstrukce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</si>
  <si>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</si>
  <si>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rekonstrukce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</si>
  <si>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</si>
  <si>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</si>
  <si>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</si>
  <si>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</si>
  <si>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</si>
  <si>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</si>
  <si>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</si>
  <si>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</si>
  <si>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</si>
  <si>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</si>
  <si>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</si>
  <si>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</si>
  <si>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</si>
  <si>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rekonstrukce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</si>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</sst>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sz val="10"/>
      <color rgb="FF003366"/>
      <name val="Trebuchet MS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4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0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45" fillId="2" borderId="0" xfId="1" applyFill="1"/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3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8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18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7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6" fillId="0" borderId="20" xfId="0" applyFont="1" applyBorder="1" applyAlignment="1" applyProtection="1">
      <alignment horizontal="center" vertical="center" wrapText="1"/>
    </xf>
    <xf numFmtId="0" fontId="16" fillId="0" borderId="21" xfId="0" applyFont="1" applyBorder="1" applyAlignment="1" applyProtection="1">
      <alignment horizontal="center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0" fillId="0" borderId="18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6" fillId="0" borderId="18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3" xfId="0" applyNumberFormat="1" applyFont="1" applyBorder="1" applyAlignment="1" applyProtection="1">
      <alignment vertical="center"/>
    </xf>
    <xf numFmtId="4" fontId="26" fillId="0" borderId="24" xfId="0" applyNumberFormat="1" applyFont="1" applyBorder="1" applyAlignment="1" applyProtection="1">
      <alignment vertical="center"/>
    </xf>
    <xf numFmtId="166" fontId="26" fillId="0" borderId="24" xfId="0" applyNumberFormat="1" applyFont="1" applyBorder="1" applyAlignment="1" applyProtection="1">
      <alignment vertical="center"/>
    </xf>
    <xf numFmtId="4" fontId="26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6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horizontal="left" vertical="center" wrapText="1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5" xfId="0" applyFont="1" applyBorder="1" applyAlignment="1">
      <alignment vertical="center"/>
    </xf>
    <xf numFmtId="0" fontId="6" fillId="0" borderId="18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9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vertical="center"/>
      <protection locked="0"/>
    </xf>
    <xf numFmtId="0" fontId="7" fillId="0" borderId="5" xfId="0" applyFont="1" applyBorder="1" applyAlignment="1">
      <alignment vertical="center"/>
    </xf>
    <xf numFmtId="0" fontId="7" fillId="0" borderId="18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9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37" fillId="0" borderId="28" xfId="0" applyFont="1" applyBorder="1" applyAlignment="1" applyProtection="1">
      <alignment horizontal="center" vertical="center"/>
    </xf>
    <xf numFmtId="49" fontId="37" fillId="0" borderId="28" xfId="0" applyNumberFormat="1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 wrapText="1"/>
    </xf>
    <xf numFmtId="167" fontId="37" fillId="0" borderId="28" xfId="0" applyNumberFormat="1" applyFont="1" applyBorder="1" applyAlignment="1" applyProtection="1">
      <alignment vertical="center"/>
    </xf>
    <xf numFmtId="4" fontId="37" fillId="3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</xf>
    <xf numFmtId="0" fontId="37" fillId="0" borderId="5" xfId="0" applyFont="1" applyBorder="1" applyAlignment="1">
      <alignment vertical="center"/>
    </xf>
    <xf numFmtId="0" fontId="37" fillId="3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</xf>
    <xf numFmtId="0" fontId="6" fillId="0" borderId="25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8" fillId="0" borderId="23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</xf>
    <xf numFmtId="0" fontId="8" fillId="0" borderId="25" xfId="0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8" fillId="0" borderId="29" xfId="0" applyFont="1" applyBorder="1" applyAlignment="1">
      <alignment vertical="center" wrapText="1"/>
      <protection locked="0"/>
    </xf>
    <xf numFmtId="0" fontId="38" fillId="0" borderId="30" xfId="0" applyFont="1" applyBorder="1" applyAlignment="1">
      <alignment vertical="center" wrapText="1"/>
      <protection locked="0"/>
    </xf>
    <xf numFmtId="0" fontId="38" fillId="0" borderId="31" xfId="0" applyFont="1" applyBorder="1" applyAlignment="1">
      <alignment vertical="center" wrapText="1"/>
      <protection locked="0"/>
    </xf>
    <xf numFmtId="0" fontId="38" fillId="0" borderId="32" xfId="0" applyFont="1" applyBorder="1" applyAlignment="1">
      <alignment horizontal="center" vertical="center" wrapText="1"/>
      <protection locked="0"/>
    </xf>
    <xf numFmtId="0" fontId="39" fillId="0" borderId="1" xfId="0" applyFont="1" applyBorder="1" applyAlignment="1">
      <alignment horizontal="center" vertical="center" wrapText="1"/>
      <protection locked="0"/>
    </xf>
    <xf numFmtId="0" fontId="38" fillId="0" borderId="33" xfId="0" applyFont="1" applyBorder="1" applyAlignment="1">
      <alignment horizontal="center" vertical="center" wrapText="1"/>
      <protection locked="0"/>
    </xf>
    <xf numFmtId="0" fontId="38" fillId="0" borderId="32" xfId="0" applyFont="1" applyBorder="1" applyAlignment="1">
      <alignment vertical="center" wrapText="1"/>
      <protection locked="0"/>
    </xf>
    <xf numFmtId="0" fontId="40" fillId="0" borderId="34" xfId="0" applyFont="1" applyBorder="1" applyAlignment="1">
      <alignment horizontal="left" wrapText="1"/>
      <protection locked="0"/>
    </xf>
    <xf numFmtId="0" fontId="38" fillId="0" borderId="33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49" fontId="41" fillId="0" borderId="1" xfId="0" applyNumberFormat="1" applyFont="1" applyBorder="1" applyAlignment="1">
      <alignment horizontal="left" vertical="center" wrapText="1"/>
      <protection locked="0"/>
    </xf>
    <xf numFmtId="49" fontId="41" fillId="0" borderId="1" xfId="0" applyNumberFormat="1" applyFont="1" applyBorder="1" applyAlignment="1">
      <alignment vertical="center" wrapText="1"/>
      <protection locked="0"/>
    </xf>
    <xf numFmtId="0" fontId="38" fillId="0" borderId="35" xfId="0" applyFont="1" applyBorder="1" applyAlignment="1">
      <alignment vertical="center" wrapText="1"/>
      <protection locked="0"/>
    </xf>
    <xf numFmtId="0" fontId="42" fillId="0" borderId="34" xfId="0" applyFont="1" applyBorder="1" applyAlignment="1">
      <alignment vertical="center" wrapText="1"/>
      <protection locked="0"/>
    </xf>
    <xf numFmtId="0" fontId="38" fillId="0" borderId="36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top"/>
      <protection locked="0"/>
    </xf>
    <xf numFmtId="0" fontId="38" fillId="0" borderId="0" xfId="0" applyFont="1" applyAlignment="1">
      <alignment vertical="top"/>
      <protection locked="0"/>
    </xf>
    <xf numFmtId="0" fontId="38" fillId="0" borderId="29" xfId="0" applyFont="1" applyBorder="1" applyAlignment="1">
      <alignment horizontal="left" vertical="center"/>
      <protection locked="0"/>
    </xf>
    <xf numFmtId="0" fontId="38" fillId="0" borderId="30" xfId="0" applyFont="1" applyBorder="1" applyAlignment="1">
      <alignment horizontal="left" vertical="center"/>
      <protection locked="0"/>
    </xf>
    <xf numFmtId="0" fontId="38" fillId="0" borderId="31" xfId="0" applyFont="1" applyBorder="1" applyAlignment="1">
      <alignment horizontal="left" vertical="center"/>
      <protection locked="0"/>
    </xf>
    <xf numFmtId="0" fontId="38" fillId="0" borderId="32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8" fillId="0" borderId="33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3" fillId="0" borderId="0" xfId="0" applyFont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center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1" fillId="0" borderId="0" xfId="0" applyFont="1" applyAlignment="1">
      <alignment horizontal="left" vertical="center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1" fillId="0" borderId="32" xfId="0" applyFont="1" applyBorder="1" applyAlignment="1">
      <alignment horizontal="left" vertical="center"/>
      <protection locked="0"/>
    </xf>
    <xf numFmtId="0" fontId="41" fillId="0" borderId="1" xfId="0" applyFont="1" applyFill="1" applyBorder="1" applyAlignment="1">
      <alignment horizontal="left" vertical="center"/>
      <protection locked="0"/>
    </xf>
    <xf numFmtId="0" fontId="41" fillId="0" borderId="1" xfId="0" applyFont="1" applyFill="1" applyBorder="1" applyAlignment="1">
      <alignment horizontal="center" vertical="center"/>
      <protection locked="0"/>
    </xf>
    <xf numFmtId="0" fontId="38" fillId="0" borderId="35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38" fillId="0" borderId="36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center" vertical="center" wrapText="1"/>
      <protection locked="0"/>
    </xf>
    <xf numFmtId="0" fontId="38" fillId="0" borderId="29" xfId="0" applyFont="1" applyBorder="1" applyAlignment="1">
      <alignment horizontal="left" vertical="center" wrapText="1"/>
      <protection locked="0"/>
    </xf>
    <xf numFmtId="0" fontId="38" fillId="0" borderId="30" xfId="0" applyFont="1" applyBorder="1" applyAlignment="1">
      <alignment horizontal="left" vertical="center" wrapText="1"/>
      <protection locked="0"/>
    </xf>
    <xf numFmtId="0" fontId="38" fillId="0" borderId="31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/>
      <protection locked="0"/>
    </xf>
    <xf numFmtId="0" fontId="41" fillId="0" borderId="35" xfId="0" applyFont="1" applyBorder="1" applyAlignment="1">
      <alignment horizontal="left" vertical="center" wrapText="1"/>
      <protection locked="0"/>
    </xf>
    <xf numFmtId="0" fontId="41" fillId="0" borderId="34" xfId="0" applyFont="1" applyBorder="1" applyAlignment="1">
      <alignment horizontal="left" vertical="center" wrapText="1"/>
      <protection locked="0"/>
    </xf>
    <xf numFmtId="0" fontId="41" fillId="0" borderId="36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top"/>
      <protection locked="0"/>
    </xf>
    <xf numFmtId="0" fontId="41" fillId="0" borderId="1" xfId="0" applyFont="1" applyBorder="1" applyAlignment="1">
      <alignment horizontal="center" vertical="top"/>
      <protection locked="0"/>
    </xf>
    <xf numFmtId="0" fontId="41" fillId="0" borderId="35" xfId="0" applyFont="1" applyBorder="1" applyAlignment="1">
      <alignment horizontal="left" vertical="center"/>
      <protection locked="0"/>
    </xf>
    <xf numFmtId="0" fontId="41" fillId="0" borderId="36" xfId="0" applyFont="1" applyBorder="1" applyAlignment="1">
      <alignment horizontal="left" vertical="center"/>
      <protection locked="0"/>
    </xf>
    <xf numFmtId="0" fontId="43" fillId="0" borderId="0" xfId="0" applyFont="1" applyAlignment="1">
      <alignment vertical="center"/>
      <protection locked="0"/>
    </xf>
    <xf numFmtId="0" fontId="40" fillId="0" borderId="1" xfId="0" applyFont="1" applyBorder="1" applyAlignment="1">
      <alignment vertical="center"/>
      <protection locked="0"/>
    </xf>
    <xf numFmtId="0" fontId="43" fillId="0" borderId="34" xfId="0" applyFont="1" applyBorder="1" applyAlignment="1">
      <alignment vertical="center"/>
      <protection locked="0"/>
    </xf>
    <xf numFmtId="0" fontId="40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1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0" fillId="0" borderId="34" xfId="0" applyFont="1" applyBorder="1" applyAlignment="1">
      <alignment horizontal="left"/>
      <protection locked="0"/>
    </xf>
    <xf numFmtId="0" fontId="43" fillId="0" borderId="34" xfId="0" applyFont="1" applyBorder="1" applyAlignment="1">
      <protection locked="0"/>
    </xf>
    <xf numFmtId="0" fontId="38" fillId="0" borderId="32" xfId="0" applyFont="1" applyBorder="1" applyAlignment="1">
      <alignment vertical="top"/>
      <protection locked="0"/>
    </xf>
    <xf numFmtId="0" fontId="38" fillId="0" borderId="33" xfId="0" applyFont="1" applyBorder="1" applyAlignment="1">
      <alignment vertical="top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8" fillId="0" borderId="1" xfId="0" applyFont="1" applyBorder="1" applyAlignment="1">
      <alignment horizontal="left" vertical="top"/>
      <protection locked="0"/>
    </xf>
    <xf numFmtId="0" fontId="38" fillId="0" borderId="35" xfId="0" applyFont="1" applyBorder="1" applyAlignment="1">
      <alignment vertical="top"/>
      <protection locked="0"/>
    </xf>
    <xf numFmtId="0" fontId="38" fillId="0" borderId="34" xfId="0" applyFont="1" applyBorder="1" applyAlignment="1">
      <alignment vertical="top"/>
      <protection locked="0"/>
    </xf>
    <xf numFmtId="0" fontId="38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styles" Target="styles.xml" /><Relationship Id="rId30" Type="http://schemas.openxmlformats.org/officeDocument/2006/relationships/theme" Target="theme/theme1.xml" /><Relationship Id="rId31" Type="http://schemas.openxmlformats.org/officeDocument/2006/relationships/calcChain" Target="calcChain.xml" /><Relationship Id="rId3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ht="36.96" customHeight="1">
      <c r="AR2"/>
      <c r="BS2" s="21" t="s">
        <v>8</v>
      </c>
      <c r="BT2" s="21" t="s">
        <v>9</v>
      </c>
    </row>
    <row r="3" ht="6.96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8</v>
      </c>
      <c r="BT3" s="21" t="s">
        <v>10</v>
      </c>
    </row>
    <row r="4" ht="36.96" customHeight="1">
      <c r="B4" s="25"/>
      <c r="C4" s="26"/>
      <c r="D4" s="27" t="s">
        <v>11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12</v>
      </c>
      <c r="BE4" s="30" t="s">
        <v>13</v>
      </c>
      <c r="BS4" s="21" t="s">
        <v>14</v>
      </c>
    </row>
    <row r="5" ht="14.4" customHeight="1">
      <c r="B5" s="25"/>
      <c r="C5" s="26"/>
      <c r="D5" s="31" t="s">
        <v>15</v>
      </c>
      <c r="E5" s="26"/>
      <c r="F5" s="26"/>
      <c r="G5" s="26"/>
      <c r="H5" s="26"/>
      <c r="I5" s="26"/>
      <c r="J5" s="26"/>
      <c r="K5" s="32" t="s">
        <v>16</v>
      </c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8"/>
      <c r="BE5" s="33" t="s">
        <v>17</v>
      </c>
      <c r="BS5" s="21" t="s">
        <v>8</v>
      </c>
    </row>
    <row r="6" ht="36.96" customHeight="1">
      <c r="B6" s="25"/>
      <c r="C6" s="26"/>
      <c r="D6" s="34" t="s">
        <v>18</v>
      </c>
      <c r="E6" s="26"/>
      <c r="F6" s="26"/>
      <c r="G6" s="26"/>
      <c r="H6" s="26"/>
      <c r="I6" s="26"/>
      <c r="J6" s="26"/>
      <c r="K6" s="35" t="s">
        <v>19</v>
      </c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8"/>
      <c r="BE6" s="36"/>
      <c r="BS6" s="21" t="s">
        <v>8</v>
      </c>
    </row>
    <row r="7" ht="14.4" customHeight="1">
      <c r="B7" s="25"/>
      <c r="C7" s="26"/>
      <c r="D7" s="37" t="s">
        <v>20</v>
      </c>
      <c r="E7" s="26"/>
      <c r="F7" s="26"/>
      <c r="G7" s="26"/>
      <c r="H7" s="26"/>
      <c r="I7" s="26"/>
      <c r="J7" s="26"/>
      <c r="K7" s="32" t="s">
        <v>21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7" t="s">
        <v>22</v>
      </c>
      <c r="AL7" s="26"/>
      <c r="AM7" s="26"/>
      <c r="AN7" s="32" t="s">
        <v>21</v>
      </c>
      <c r="AO7" s="26"/>
      <c r="AP7" s="26"/>
      <c r="AQ7" s="28"/>
      <c r="BE7" s="36"/>
      <c r="BS7" s="21" t="s">
        <v>8</v>
      </c>
    </row>
    <row r="8" ht="14.4" customHeight="1">
      <c r="B8" s="25"/>
      <c r="C8" s="26"/>
      <c r="D8" s="37" t="s">
        <v>23</v>
      </c>
      <c r="E8" s="26"/>
      <c r="F8" s="26"/>
      <c r="G8" s="26"/>
      <c r="H8" s="26"/>
      <c r="I8" s="26"/>
      <c r="J8" s="26"/>
      <c r="K8" s="32" t="s">
        <v>24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7" t="s">
        <v>25</v>
      </c>
      <c r="AL8" s="26"/>
      <c r="AM8" s="26"/>
      <c r="AN8" s="38" t="s">
        <v>26</v>
      </c>
      <c r="AO8" s="26"/>
      <c r="AP8" s="26"/>
      <c r="AQ8" s="28"/>
      <c r="BE8" s="36"/>
      <c r="BS8" s="21" t="s">
        <v>8</v>
      </c>
    </row>
    <row r="9" ht="14.4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E9" s="36"/>
      <c r="BS9" s="21" t="s">
        <v>8</v>
      </c>
    </row>
    <row r="10" ht="14.4" customHeight="1">
      <c r="B10" s="25"/>
      <c r="C10" s="26"/>
      <c r="D10" s="37" t="s">
        <v>27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7" t="s">
        <v>28</v>
      </c>
      <c r="AL10" s="26"/>
      <c r="AM10" s="26"/>
      <c r="AN10" s="32" t="s">
        <v>29</v>
      </c>
      <c r="AO10" s="26"/>
      <c r="AP10" s="26"/>
      <c r="AQ10" s="28"/>
      <c r="BE10" s="36"/>
      <c r="BS10" s="21" t="s">
        <v>8</v>
      </c>
    </row>
    <row r="11" ht="18.48" customHeight="1">
      <c r="B11" s="25"/>
      <c r="C11" s="26"/>
      <c r="D11" s="26"/>
      <c r="E11" s="32" t="s">
        <v>30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7" t="s">
        <v>31</v>
      </c>
      <c r="AL11" s="26"/>
      <c r="AM11" s="26"/>
      <c r="AN11" s="32" t="s">
        <v>32</v>
      </c>
      <c r="AO11" s="26"/>
      <c r="AP11" s="26"/>
      <c r="AQ11" s="28"/>
      <c r="BE11" s="36"/>
      <c r="BS11" s="21" t="s">
        <v>8</v>
      </c>
    </row>
    <row r="12" ht="6.96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E12" s="36"/>
      <c r="BS12" s="21" t="s">
        <v>8</v>
      </c>
    </row>
    <row r="13" ht="14.4" customHeight="1">
      <c r="B13" s="25"/>
      <c r="C13" s="26"/>
      <c r="D13" s="37" t="s">
        <v>33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7" t="s">
        <v>28</v>
      </c>
      <c r="AL13" s="26"/>
      <c r="AM13" s="26"/>
      <c r="AN13" s="39" t="s">
        <v>34</v>
      </c>
      <c r="AO13" s="26"/>
      <c r="AP13" s="26"/>
      <c r="AQ13" s="28"/>
      <c r="BE13" s="36"/>
      <c r="BS13" s="21" t="s">
        <v>8</v>
      </c>
    </row>
    <row r="14">
      <c r="B14" s="25"/>
      <c r="C14" s="26"/>
      <c r="D14" s="26"/>
      <c r="E14" s="39" t="s">
        <v>34</v>
      </c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37" t="s">
        <v>31</v>
      </c>
      <c r="AL14" s="26"/>
      <c r="AM14" s="26"/>
      <c r="AN14" s="39" t="s">
        <v>34</v>
      </c>
      <c r="AO14" s="26"/>
      <c r="AP14" s="26"/>
      <c r="AQ14" s="28"/>
      <c r="BE14" s="36"/>
      <c r="BS14" s="21" t="s">
        <v>8</v>
      </c>
    </row>
    <row r="15" ht="6.96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E15" s="36"/>
      <c r="BS15" s="21" t="s">
        <v>6</v>
      </c>
    </row>
    <row r="16" ht="14.4" customHeight="1">
      <c r="B16" s="25"/>
      <c r="C16" s="26"/>
      <c r="D16" s="37" t="s">
        <v>35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7" t="s">
        <v>28</v>
      </c>
      <c r="AL16" s="26"/>
      <c r="AM16" s="26"/>
      <c r="AN16" s="32" t="s">
        <v>21</v>
      </c>
      <c r="AO16" s="26"/>
      <c r="AP16" s="26"/>
      <c r="AQ16" s="28"/>
      <c r="BE16" s="36"/>
      <c r="BS16" s="21" t="s">
        <v>6</v>
      </c>
    </row>
    <row r="17" ht="18.48" customHeight="1">
      <c r="B17" s="25"/>
      <c r="C17" s="26"/>
      <c r="D17" s="26"/>
      <c r="E17" s="32" t="s">
        <v>36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7" t="s">
        <v>31</v>
      </c>
      <c r="AL17" s="26"/>
      <c r="AM17" s="26"/>
      <c r="AN17" s="32" t="s">
        <v>21</v>
      </c>
      <c r="AO17" s="26"/>
      <c r="AP17" s="26"/>
      <c r="AQ17" s="28"/>
      <c r="BE17" s="36"/>
      <c r="BS17" s="21" t="s">
        <v>37</v>
      </c>
    </row>
    <row r="18" ht="6.96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E18" s="36"/>
      <c r="BS18" s="21" t="s">
        <v>8</v>
      </c>
    </row>
    <row r="19" ht="14.4" customHeight="1">
      <c r="B19" s="25"/>
      <c r="C19" s="26"/>
      <c r="D19" s="37" t="s">
        <v>38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E19" s="36"/>
      <c r="BS19" s="21" t="s">
        <v>8</v>
      </c>
    </row>
    <row r="20" ht="16.5" customHeight="1">
      <c r="B20" s="25"/>
      <c r="C20" s="26"/>
      <c r="D20" s="26"/>
      <c r="E20" s="41" t="s">
        <v>21</v>
      </c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26"/>
      <c r="AP20" s="26"/>
      <c r="AQ20" s="28"/>
      <c r="BE20" s="36"/>
      <c r="BS20" s="21" t="s">
        <v>6</v>
      </c>
    </row>
    <row r="21" ht="6.96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  <c r="BE21" s="36"/>
    </row>
    <row r="22" ht="6.96" customHeight="1">
      <c r="B22" s="25"/>
      <c r="C22" s="26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26"/>
      <c r="AQ22" s="28"/>
      <c r="BE22" s="36"/>
    </row>
    <row r="23" s="1" customFormat="1" ht="25.92" customHeight="1">
      <c r="B23" s="43"/>
      <c r="C23" s="44"/>
      <c r="D23" s="45" t="s">
        <v>39</v>
      </c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7">
        <f>ROUND(AG51,2)</f>
        <v>0</v>
      </c>
      <c r="AL23" s="46"/>
      <c r="AM23" s="46"/>
      <c r="AN23" s="46"/>
      <c r="AO23" s="46"/>
      <c r="AP23" s="44"/>
      <c r="AQ23" s="48"/>
      <c r="BE23" s="36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8"/>
      <c r="BE24" s="36"/>
    </row>
    <row r="25" s="1" customFormat="1">
      <c r="B25" s="43"/>
      <c r="C25" s="44"/>
      <c r="D25" s="44"/>
      <c r="E25" s="44"/>
      <c r="F25" s="44"/>
      <c r="G25" s="44"/>
      <c r="H25" s="44"/>
      <c r="I25" s="44"/>
      <c r="J25" s="44"/>
      <c r="K25" s="44"/>
      <c r="L25" s="49" t="s">
        <v>40</v>
      </c>
      <c r="M25" s="49"/>
      <c r="N25" s="49"/>
      <c r="O25" s="49"/>
      <c r="P25" s="44"/>
      <c r="Q25" s="44"/>
      <c r="R25" s="44"/>
      <c r="S25" s="44"/>
      <c r="T25" s="44"/>
      <c r="U25" s="44"/>
      <c r="V25" s="44"/>
      <c r="W25" s="49" t="s">
        <v>41</v>
      </c>
      <c r="X25" s="49"/>
      <c r="Y25" s="49"/>
      <c r="Z25" s="49"/>
      <c r="AA25" s="49"/>
      <c r="AB25" s="49"/>
      <c r="AC25" s="49"/>
      <c r="AD25" s="49"/>
      <c r="AE25" s="49"/>
      <c r="AF25" s="44"/>
      <c r="AG25" s="44"/>
      <c r="AH25" s="44"/>
      <c r="AI25" s="44"/>
      <c r="AJ25" s="44"/>
      <c r="AK25" s="49" t="s">
        <v>42</v>
      </c>
      <c r="AL25" s="49"/>
      <c r="AM25" s="49"/>
      <c r="AN25" s="49"/>
      <c r="AO25" s="49"/>
      <c r="AP25" s="44"/>
      <c r="AQ25" s="48"/>
      <c r="BE25" s="36"/>
    </row>
    <row r="26" s="2" customFormat="1" ht="14.4" customHeight="1">
      <c r="B26" s="50"/>
      <c r="C26" s="51"/>
      <c r="D26" s="52" t="s">
        <v>43</v>
      </c>
      <c r="E26" s="51"/>
      <c r="F26" s="52" t="s">
        <v>44</v>
      </c>
      <c r="G26" s="51"/>
      <c r="H26" s="51"/>
      <c r="I26" s="51"/>
      <c r="J26" s="51"/>
      <c r="K26" s="51"/>
      <c r="L26" s="53">
        <v>0.20999999999999999</v>
      </c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4">
        <f>ROUND(AZ51,2)</f>
        <v>0</v>
      </c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4">
        <f>ROUND(AV51,2)</f>
        <v>0</v>
      </c>
      <c r="AL26" s="51"/>
      <c r="AM26" s="51"/>
      <c r="AN26" s="51"/>
      <c r="AO26" s="51"/>
      <c r="AP26" s="51"/>
      <c r="AQ26" s="55"/>
      <c r="BE26" s="36"/>
    </row>
    <row r="27" s="2" customFormat="1" ht="14.4" customHeight="1">
      <c r="B27" s="50"/>
      <c r="C27" s="51"/>
      <c r="D27" s="51"/>
      <c r="E27" s="51"/>
      <c r="F27" s="52" t="s">
        <v>45</v>
      </c>
      <c r="G27" s="51"/>
      <c r="H27" s="51"/>
      <c r="I27" s="51"/>
      <c r="J27" s="51"/>
      <c r="K27" s="51"/>
      <c r="L27" s="53">
        <v>0.14999999999999999</v>
      </c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4">
        <f>ROUND(BA51,2)</f>
        <v>0</v>
      </c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4">
        <f>ROUND(AW51,2)</f>
        <v>0</v>
      </c>
      <c r="AL27" s="51"/>
      <c r="AM27" s="51"/>
      <c r="AN27" s="51"/>
      <c r="AO27" s="51"/>
      <c r="AP27" s="51"/>
      <c r="AQ27" s="55"/>
      <c r="BE27" s="36"/>
    </row>
    <row r="28" hidden="1" s="2" customFormat="1" ht="14.4" customHeight="1">
      <c r="B28" s="50"/>
      <c r="C28" s="51"/>
      <c r="D28" s="51"/>
      <c r="E28" s="51"/>
      <c r="F28" s="52" t="s">
        <v>46</v>
      </c>
      <c r="G28" s="51"/>
      <c r="H28" s="51"/>
      <c r="I28" s="51"/>
      <c r="J28" s="51"/>
      <c r="K28" s="51"/>
      <c r="L28" s="53">
        <v>0.20999999999999999</v>
      </c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4">
        <f>ROUND(BB51,2)</f>
        <v>0</v>
      </c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4">
        <v>0</v>
      </c>
      <c r="AL28" s="51"/>
      <c r="AM28" s="51"/>
      <c r="AN28" s="51"/>
      <c r="AO28" s="51"/>
      <c r="AP28" s="51"/>
      <c r="AQ28" s="55"/>
      <c r="BE28" s="36"/>
    </row>
    <row r="29" hidden="1" s="2" customFormat="1" ht="14.4" customHeight="1">
      <c r="B29" s="50"/>
      <c r="C29" s="51"/>
      <c r="D29" s="51"/>
      <c r="E29" s="51"/>
      <c r="F29" s="52" t="s">
        <v>47</v>
      </c>
      <c r="G29" s="51"/>
      <c r="H29" s="51"/>
      <c r="I29" s="51"/>
      <c r="J29" s="51"/>
      <c r="K29" s="51"/>
      <c r="L29" s="53">
        <v>0.14999999999999999</v>
      </c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4">
        <f>ROUND(BC51,2)</f>
        <v>0</v>
      </c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4">
        <v>0</v>
      </c>
      <c r="AL29" s="51"/>
      <c r="AM29" s="51"/>
      <c r="AN29" s="51"/>
      <c r="AO29" s="51"/>
      <c r="AP29" s="51"/>
      <c r="AQ29" s="55"/>
      <c r="BE29" s="36"/>
    </row>
    <row r="30" hidden="1" s="2" customFormat="1" ht="14.4" customHeight="1">
      <c r="B30" s="50"/>
      <c r="C30" s="51"/>
      <c r="D30" s="51"/>
      <c r="E30" s="51"/>
      <c r="F30" s="52" t="s">
        <v>48</v>
      </c>
      <c r="G30" s="51"/>
      <c r="H30" s="51"/>
      <c r="I30" s="51"/>
      <c r="J30" s="51"/>
      <c r="K30" s="51"/>
      <c r="L30" s="53">
        <v>0</v>
      </c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4">
        <f>ROUND(BD51,2)</f>
        <v>0</v>
      </c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4">
        <v>0</v>
      </c>
      <c r="AL30" s="51"/>
      <c r="AM30" s="51"/>
      <c r="AN30" s="51"/>
      <c r="AO30" s="51"/>
      <c r="AP30" s="51"/>
      <c r="AQ30" s="55"/>
      <c r="BE30" s="36"/>
    </row>
    <row r="31" s="1" customFormat="1" ht="6.96" customHeight="1">
      <c r="B31" s="43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8"/>
      <c r="BE31" s="36"/>
    </row>
    <row r="32" s="1" customFormat="1" ht="25.92" customHeight="1">
      <c r="B32" s="43"/>
      <c r="C32" s="56"/>
      <c r="D32" s="57" t="s">
        <v>49</v>
      </c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9" t="s">
        <v>50</v>
      </c>
      <c r="U32" s="58"/>
      <c r="V32" s="58"/>
      <c r="W32" s="58"/>
      <c r="X32" s="60" t="s">
        <v>51</v>
      </c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61">
        <f>SUM(AK23:AK30)</f>
        <v>0</v>
      </c>
      <c r="AL32" s="58"/>
      <c r="AM32" s="58"/>
      <c r="AN32" s="58"/>
      <c r="AO32" s="62"/>
      <c r="AP32" s="56"/>
      <c r="AQ32" s="63"/>
      <c r="BE32" s="36"/>
    </row>
    <row r="33" s="1" customFormat="1" ht="6.96" customHeight="1">
      <c r="B33" s="43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  <c r="AP33" s="44"/>
      <c r="AQ33" s="48"/>
    </row>
    <row r="34" s="1" customFormat="1" ht="6.96" customHeight="1">
      <c r="B34" s="64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  <c r="AN34" s="65"/>
      <c r="AO34" s="65"/>
      <c r="AP34" s="65"/>
      <c r="AQ34" s="66"/>
    </row>
    <row r="38" s="1" customFormat="1" ht="6.96" customHeight="1">
      <c r="B38" s="67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69"/>
    </row>
    <row r="39" s="1" customFormat="1" ht="36.96" customHeight="1">
      <c r="B39" s="43"/>
      <c r="C39" s="70" t="s">
        <v>52</v>
      </c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69"/>
    </row>
    <row r="40" s="1" customFormat="1" ht="6.96" customHeight="1">
      <c r="B40" s="43"/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69"/>
    </row>
    <row r="41" s="3" customFormat="1" ht="14.4" customHeight="1">
      <c r="B41" s="72"/>
      <c r="C41" s="73" t="s">
        <v>15</v>
      </c>
      <c r="D41" s="74"/>
      <c r="E41" s="74"/>
      <c r="F41" s="74"/>
      <c r="G41" s="74"/>
      <c r="H41" s="74"/>
      <c r="I41" s="74"/>
      <c r="J41" s="74"/>
      <c r="K41" s="74"/>
      <c r="L41" s="74" t="str">
        <f>K5</f>
        <v>65019001</v>
      </c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74"/>
      <c r="AM41" s="74"/>
      <c r="AN41" s="74"/>
      <c r="AO41" s="74"/>
      <c r="AP41" s="74"/>
      <c r="AQ41" s="74"/>
      <c r="AR41" s="75"/>
    </row>
    <row r="42" s="4" customFormat="1" ht="36.96" customHeight="1">
      <c r="B42" s="76"/>
      <c r="C42" s="77" t="s">
        <v>18</v>
      </c>
      <c r="D42" s="78"/>
      <c r="E42" s="78"/>
      <c r="F42" s="78"/>
      <c r="G42" s="78"/>
      <c r="H42" s="78"/>
      <c r="I42" s="78"/>
      <c r="J42" s="78"/>
      <c r="K42" s="78"/>
      <c r="L42" s="79" t="str">
        <f>K6</f>
        <v>Výměna kolejnic u ST Ústí n.L. v úseku Mělník - Děčín východ a navazujících tratích</v>
      </c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  <c r="AI42" s="78"/>
      <c r="AJ42" s="78"/>
      <c r="AK42" s="78"/>
      <c r="AL42" s="78"/>
      <c r="AM42" s="78"/>
      <c r="AN42" s="78"/>
      <c r="AO42" s="78"/>
      <c r="AP42" s="78"/>
      <c r="AQ42" s="78"/>
      <c r="AR42" s="80"/>
    </row>
    <row r="43" s="1" customFormat="1" ht="6.96" customHeight="1">
      <c r="B43" s="43"/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69"/>
    </row>
    <row r="44" s="1" customFormat="1">
      <c r="B44" s="43"/>
      <c r="C44" s="73" t="s">
        <v>23</v>
      </c>
      <c r="D44" s="71"/>
      <c r="E44" s="71"/>
      <c r="F44" s="71"/>
      <c r="G44" s="71"/>
      <c r="H44" s="71"/>
      <c r="I44" s="71"/>
      <c r="J44" s="71"/>
      <c r="K44" s="71"/>
      <c r="L44" s="81" t="str">
        <f>IF(K8="","",K8)</f>
        <v>trať 072, 073, 081, 083 a 130</v>
      </c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3" t="s">
        <v>25</v>
      </c>
      <c r="AJ44" s="71"/>
      <c r="AK44" s="71"/>
      <c r="AL44" s="71"/>
      <c r="AM44" s="82" t="str">
        <f>IF(AN8= "","",AN8)</f>
        <v>17. 10. 2018</v>
      </c>
      <c r="AN44" s="82"/>
      <c r="AO44" s="71"/>
      <c r="AP44" s="71"/>
      <c r="AQ44" s="71"/>
      <c r="AR44" s="69"/>
    </row>
    <row r="45" s="1" customFormat="1" ht="6.96" customHeight="1">
      <c r="B45" s="43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69"/>
    </row>
    <row r="46" s="1" customFormat="1">
      <c r="B46" s="43"/>
      <c r="C46" s="73" t="s">
        <v>27</v>
      </c>
      <c r="D46" s="71"/>
      <c r="E46" s="71"/>
      <c r="F46" s="71"/>
      <c r="G46" s="71"/>
      <c r="H46" s="71"/>
      <c r="I46" s="71"/>
      <c r="J46" s="71"/>
      <c r="K46" s="71"/>
      <c r="L46" s="74" t="str">
        <f>IF(E11= "","",E11)</f>
        <v>SŽDC s.o., OŘ Ústí n.L., ST Ústí n.L.</v>
      </c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1"/>
      <c r="AC46" s="71"/>
      <c r="AD46" s="71"/>
      <c r="AE46" s="71"/>
      <c r="AF46" s="71"/>
      <c r="AG46" s="71"/>
      <c r="AH46" s="71"/>
      <c r="AI46" s="73" t="s">
        <v>35</v>
      </c>
      <c r="AJ46" s="71"/>
      <c r="AK46" s="71"/>
      <c r="AL46" s="71"/>
      <c r="AM46" s="74" t="str">
        <f>IF(E17="","",E17)</f>
        <v xml:space="preserve"> </v>
      </c>
      <c r="AN46" s="74"/>
      <c r="AO46" s="74"/>
      <c r="AP46" s="74"/>
      <c r="AQ46" s="71"/>
      <c r="AR46" s="69"/>
      <c r="AS46" s="83" t="s">
        <v>53</v>
      </c>
      <c r="AT46" s="84"/>
      <c r="AU46" s="85"/>
      <c r="AV46" s="85"/>
      <c r="AW46" s="85"/>
      <c r="AX46" s="85"/>
      <c r="AY46" s="85"/>
      <c r="AZ46" s="85"/>
      <c r="BA46" s="85"/>
      <c r="BB46" s="85"/>
      <c r="BC46" s="85"/>
      <c r="BD46" s="86"/>
    </row>
    <row r="47" s="1" customFormat="1">
      <c r="B47" s="43"/>
      <c r="C47" s="73" t="s">
        <v>33</v>
      </c>
      <c r="D47" s="71"/>
      <c r="E47" s="71"/>
      <c r="F47" s="71"/>
      <c r="G47" s="71"/>
      <c r="H47" s="71"/>
      <c r="I47" s="71"/>
      <c r="J47" s="71"/>
      <c r="K47" s="71"/>
      <c r="L47" s="74" t="str">
        <f>IF(E14= "Vyplň údaj","",E14)</f>
        <v/>
      </c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71"/>
      <c r="AK47" s="71"/>
      <c r="AL47" s="71"/>
      <c r="AM47" s="71"/>
      <c r="AN47" s="71"/>
      <c r="AO47" s="71"/>
      <c r="AP47" s="71"/>
      <c r="AQ47" s="71"/>
      <c r="AR47" s="69"/>
      <c r="AS47" s="87"/>
      <c r="AT47" s="88"/>
      <c r="AU47" s="89"/>
      <c r="AV47" s="89"/>
      <c r="AW47" s="89"/>
      <c r="AX47" s="89"/>
      <c r="AY47" s="89"/>
      <c r="AZ47" s="89"/>
      <c r="BA47" s="89"/>
      <c r="BB47" s="89"/>
      <c r="BC47" s="89"/>
      <c r="BD47" s="90"/>
    </row>
    <row r="48" s="1" customFormat="1" ht="10.8" customHeight="1">
      <c r="B48" s="43"/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  <c r="AK48" s="71"/>
      <c r="AL48" s="71"/>
      <c r="AM48" s="71"/>
      <c r="AN48" s="71"/>
      <c r="AO48" s="71"/>
      <c r="AP48" s="71"/>
      <c r="AQ48" s="71"/>
      <c r="AR48" s="69"/>
      <c r="AS48" s="91"/>
      <c r="AT48" s="52"/>
      <c r="AU48" s="44"/>
      <c r="AV48" s="44"/>
      <c r="AW48" s="44"/>
      <c r="AX48" s="44"/>
      <c r="AY48" s="44"/>
      <c r="AZ48" s="44"/>
      <c r="BA48" s="44"/>
      <c r="BB48" s="44"/>
      <c r="BC48" s="44"/>
      <c r="BD48" s="92"/>
    </row>
    <row r="49" s="1" customFormat="1" ht="29.28" customHeight="1">
      <c r="B49" s="43"/>
      <c r="C49" s="93" t="s">
        <v>54</v>
      </c>
      <c r="D49" s="94"/>
      <c r="E49" s="94"/>
      <c r="F49" s="94"/>
      <c r="G49" s="94"/>
      <c r="H49" s="95"/>
      <c r="I49" s="96" t="s">
        <v>55</v>
      </c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7" t="s">
        <v>56</v>
      </c>
      <c r="AH49" s="94"/>
      <c r="AI49" s="94"/>
      <c r="AJ49" s="94"/>
      <c r="AK49" s="94"/>
      <c r="AL49" s="94"/>
      <c r="AM49" s="94"/>
      <c r="AN49" s="96" t="s">
        <v>57</v>
      </c>
      <c r="AO49" s="94"/>
      <c r="AP49" s="94"/>
      <c r="AQ49" s="98" t="s">
        <v>58</v>
      </c>
      <c r="AR49" s="69"/>
      <c r="AS49" s="99" t="s">
        <v>59</v>
      </c>
      <c r="AT49" s="100" t="s">
        <v>60</v>
      </c>
      <c r="AU49" s="100" t="s">
        <v>61</v>
      </c>
      <c r="AV49" s="100" t="s">
        <v>62</v>
      </c>
      <c r="AW49" s="100" t="s">
        <v>63</v>
      </c>
      <c r="AX49" s="100" t="s">
        <v>64</v>
      </c>
      <c r="AY49" s="100" t="s">
        <v>65</v>
      </c>
      <c r="AZ49" s="100" t="s">
        <v>66</v>
      </c>
      <c r="BA49" s="100" t="s">
        <v>67</v>
      </c>
      <c r="BB49" s="100" t="s">
        <v>68</v>
      </c>
      <c r="BC49" s="100" t="s">
        <v>69</v>
      </c>
      <c r="BD49" s="101" t="s">
        <v>70</v>
      </c>
    </row>
    <row r="50" s="1" customFormat="1" ht="10.8" customHeight="1">
      <c r="B50" s="43"/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  <c r="Z50" s="71"/>
      <c r="AA50" s="71"/>
      <c r="AB50" s="71"/>
      <c r="AC50" s="71"/>
      <c r="AD50" s="71"/>
      <c r="AE50" s="71"/>
      <c r="AF50" s="71"/>
      <c r="AG50" s="71"/>
      <c r="AH50" s="71"/>
      <c r="AI50" s="71"/>
      <c r="AJ50" s="71"/>
      <c r="AK50" s="71"/>
      <c r="AL50" s="71"/>
      <c r="AM50" s="71"/>
      <c r="AN50" s="71"/>
      <c r="AO50" s="71"/>
      <c r="AP50" s="71"/>
      <c r="AQ50" s="71"/>
      <c r="AR50" s="69"/>
      <c r="AS50" s="102"/>
      <c r="AT50" s="103"/>
      <c r="AU50" s="103"/>
      <c r="AV50" s="103"/>
      <c r="AW50" s="103"/>
      <c r="AX50" s="103"/>
      <c r="AY50" s="103"/>
      <c r="AZ50" s="103"/>
      <c r="BA50" s="103"/>
      <c r="BB50" s="103"/>
      <c r="BC50" s="103"/>
      <c r="BD50" s="104"/>
    </row>
    <row r="51" s="4" customFormat="1" ht="32.4" customHeight="1">
      <c r="B51" s="76"/>
      <c r="C51" s="105" t="s">
        <v>71</v>
      </c>
      <c r="D51" s="106"/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6"/>
      <c r="Q51" s="106"/>
      <c r="R51" s="106"/>
      <c r="S51" s="106"/>
      <c r="T51" s="106"/>
      <c r="U51" s="106"/>
      <c r="V51" s="106"/>
      <c r="W51" s="106"/>
      <c r="X51" s="106"/>
      <c r="Y51" s="106"/>
      <c r="Z51" s="106"/>
      <c r="AA51" s="106"/>
      <c r="AB51" s="106"/>
      <c r="AC51" s="106"/>
      <c r="AD51" s="106"/>
      <c r="AE51" s="106"/>
      <c r="AF51" s="106"/>
      <c r="AG51" s="107">
        <f>ROUND(AG52+AG60+AG65+AG70+AG76+AG78+SUM(AG80:AG83),2)</f>
        <v>0</v>
      </c>
      <c r="AH51" s="107"/>
      <c r="AI51" s="107"/>
      <c r="AJ51" s="107"/>
      <c r="AK51" s="107"/>
      <c r="AL51" s="107"/>
      <c r="AM51" s="107"/>
      <c r="AN51" s="108">
        <f>SUM(AG51,AT51)</f>
        <v>0</v>
      </c>
      <c r="AO51" s="108"/>
      <c r="AP51" s="108"/>
      <c r="AQ51" s="109" t="s">
        <v>21</v>
      </c>
      <c r="AR51" s="80"/>
      <c r="AS51" s="110">
        <f>ROUND(AS52+AS60+AS65+AS70+AS76+AS78+SUM(AS80:AS83),2)</f>
        <v>0</v>
      </c>
      <c r="AT51" s="111">
        <f>ROUND(SUM(AV51:AW51),2)</f>
        <v>0</v>
      </c>
      <c r="AU51" s="112">
        <f>ROUND(AU52+AU60+AU65+AU70+AU76+AU78+SUM(AU80:AU83),5)</f>
        <v>0</v>
      </c>
      <c r="AV51" s="111">
        <f>ROUND(AZ51*L26,2)</f>
        <v>0</v>
      </c>
      <c r="AW51" s="111">
        <f>ROUND(BA51*L27,2)</f>
        <v>0</v>
      </c>
      <c r="AX51" s="111">
        <f>ROUND(BB51*L26,2)</f>
        <v>0</v>
      </c>
      <c r="AY51" s="111">
        <f>ROUND(BC51*L27,2)</f>
        <v>0</v>
      </c>
      <c r="AZ51" s="111">
        <f>ROUND(AZ52+AZ60+AZ65+AZ70+AZ76+AZ78+SUM(AZ80:AZ83),2)</f>
        <v>0</v>
      </c>
      <c r="BA51" s="111">
        <f>ROUND(BA52+BA60+BA65+BA70+BA76+BA78+SUM(BA80:BA83),2)</f>
        <v>0</v>
      </c>
      <c r="BB51" s="111">
        <f>ROUND(BB52+BB60+BB65+BB70+BB76+BB78+SUM(BB80:BB83),2)</f>
        <v>0</v>
      </c>
      <c r="BC51" s="111">
        <f>ROUND(BC52+BC60+BC65+BC70+BC76+BC78+SUM(BC80:BC83),2)</f>
        <v>0</v>
      </c>
      <c r="BD51" s="113">
        <f>ROUND(BD52+BD60+BD65+BD70+BD76+BD78+SUM(BD80:BD83),2)</f>
        <v>0</v>
      </c>
      <c r="BS51" s="114" t="s">
        <v>72</v>
      </c>
      <c r="BT51" s="114" t="s">
        <v>73</v>
      </c>
      <c r="BU51" s="115" t="s">
        <v>74</v>
      </c>
      <c r="BV51" s="114" t="s">
        <v>75</v>
      </c>
      <c r="BW51" s="114" t="s">
        <v>7</v>
      </c>
      <c r="BX51" s="114" t="s">
        <v>76</v>
      </c>
      <c r="CL51" s="114" t="s">
        <v>21</v>
      </c>
    </row>
    <row r="52" s="5" customFormat="1" ht="16.5" customHeight="1">
      <c r="B52" s="116"/>
      <c r="C52" s="117"/>
      <c r="D52" s="118" t="s">
        <v>77</v>
      </c>
      <c r="E52" s="118"/>
      <c r="F52" s="118"/>
      <c r="G52" s="118"/>
      <c r="H52" s="118"/>
      <c r="I52" s="119"/>
      <c r="J52" s="118" t="s">
        <v>78</v>
      </c>
      <c r="K52" s="118"/>
      <c r="L52" s="118"/>
      <c r="M52" s="118"/>
      <c r="N52" s="118"/>
      <c r="O52" s="118"/>
      <c r="P52" s="118"/>
      <c r="Q52" s="118"/>
      <c r="R52" s="118"/>
      <c r="S52" s="118"/>
      <c r="T52" s="118"/>
      <c r="U52" s="118"/>
      <c r="V52" s="118"/>
      <c r="W52" s="118"/>
      <c r="X52" s="118"/>
      <c r="Y52" s="118"/>
      <c r="Z52" s="118"/>
      <c r="AA52" s="118"/>
      <c r="AB52" s="118"/>
      <c r="AC52" s="118"/>
      <c r="AD52" s="118"/>
      <c r="AE52" s="118"/>
      <c r="AF52" s="118"/>
      <c r="AG52" s="120">
        <f>ROUND(SUM(AG53:AG59),2)</f>
        <v>0</v>
      </c>
      <c r="AH52" s="119"/>
      <c r="AI52" s="119"/>
      <c r="AJ52" s="119"/>
      <c r="AK52" s="119"/>
      <c r="AL52" s="119"/>
      <c r="AM52" s="119"/>
      <c r="AN52" s="121">
        <f>SUM(AG52,AT52)</f>
        <v>0</v>
      </c>
      <c r="AO52" s="119"/>
      <c r="AP52" s="119"/>
      <c r="AQ52" s="122" t="s">
        <v>79</v>
      </c>
      <c r="AR52" s="123"/>
      <c r="AS52" s="124">
        <f>ROUND(SUM(AS53:AS59),2)</f>
        <v>0</v>
      </c>
      <c r="AT52" s="125">
        <f>ROUND(SUM(AV52:AW52),2)</f>
        <v>0</v>
      </c>
      <c r="AU52" s="126">
        <f>ROUND(SUM(AU53:AU59),5)</f>
        <v>0</v>
      </c>
      <c r="AV52" s="125">
        <f>ROUND(AZ52*L26,2)</f>
        <v>0</v>
      </c>
      <c r="AW52" s="125">
        <f>ROUND(BA52*L27,2)</f>
        <v>0</v>
      </c>
      <c r="AX52" s="125">
        <f>ROUND(BB52*L26,2)</f>
        <v>0</v>
      </c>
      <c r="AY52" s="125">
        <f>ROUND(BC52*L27,2)</f>
        <v>0</v>
      </c>
      <c r="AZ52" s="125">
        <f>ROUND(SUM(AZ53:AZ59),2)</f>
        <v>0</v>
      </c>
      <c r="BA52" s="125">
        <f>ROUND(SUM(BA53:BA59),2)</f>
        <v>0</v>
      </c>
      <c r="BB52" s="125">
        <f>ROUND(SUM(BB53:BB59),2)</f>
        <v>0</v>
      </c>
      <c r="BC52" s="125">
        <f>ROUND(SUM(BC53:BC59),2)</f>
        <v>0</v>
      </c>
      <c r="BD52" s="127">
        <f>ROUND(SUM(BD53:BD59),2)</f>
        <v>0</v>
      </c>
      <c r="BS52" s="128" t="s">
        <v>72</v>
      </c>
      <c r="BT52" s="128" t="s">
        <v>80</v>
      </c>
      <c r="BU52" s="128" t="s">
        <v>74</v>
      </c>
      <c r="BV52" s="128" t="s">
        <v>75</v>
      </c>
      <c r="BW52" s="128" t="s">
        <v>81</v>
      </c>
      <c r="BX52" s="128" t="s">
        <v>7</v>
      </c>
      <c r="CL52" s="128" t="s">
        <v>21</v>
      </c>
      <c r="CM52" s="128" t="s">
        <v>82</v>
      </c>
    </row>
    <row r="53" s="6" customFormat="1" ht="16.5" customHeight="1">
      <c r="A53" s="129" t="s">
        <v>83</v>
      </c>
      <c r="B53" s="130"/>
      <c r="C53" s="131"/>
      <c r="D53" s="131"/>
      <c r="E53" s="132" t="s">
        <v>84</v>
      </c>
      <c r="F53" s="132"/>
      <c r="G53" s="132"/>
      <c r="H53" s="132"/>
      <c r="I53" s="132"/>
      <c r="J53" s="131"/>
      <c r="K53" s="132" t="s">
        <v>85</v>
      </c>
      <c r="L53" s="132"/>
      <c r="M53" s="132"/>
      <c r="N53" s="132"/>
      <c r="O53" s="132"/>
      <c r="P53" s="132"/>
      <c r="Q53" s="132"/>
      <c r="R53" s="132"/>
      <c r="S53" s="132"/>
      <c r="T53" s="132"/>
      <c r="U53" s="132"/>
      <c r="V53" s="132"/>
      <c r="W53" s="132"/>
      <c r="X53" s="132"/>
      <c r="Y53" s="132"/>
      <c r="Z53" s="132"/>
      <c r="AA53" s="132"/>
      <c r="AB53" s="132"/>
      <c r="AC53" s="132"/>
      <c r="AD53" s="132"/>
      <c r="AE53" s="132"/>
      <c r="AF53" s="132"/>
      <c r="AG53" s="133">
        <f>'SO 01.1 - SO 01.1 - km 39...'!J29</f>
        <v>0</v>
      </c>
      <c r="AH53" s="131"/>
      <c r="AI53" s="131"/>
      <c r="AJ53" s="131"/>
      <c r="AK53" s="131"/>
      <c r="AL53" s="131"/>
      <c r="AM53" s="131"/>
      <c r="AN53" s="133">
        <f>SUM(AG53,AT53)</f>
        <v>0</v>
      </c>
      <c r="AO53" s="131"/>
      <c r="AP53" s="131"/>
      <c r="AQ53" s="134" t="s">
        <v>86</v>
      </c>
      <c r="AR53" s="135"/>
      <c r="AS53" s="136">
        <v>0</v>
      </c>
      <c r="AT53" s="137">
        <f>ROUND(SUM(AV53:AW53),2)</f>
        <v>0</v>
      </c>
      <c r="AU53" s="138">
        <f>'SO 01.1 - SO 01.1 - km 39...'!P82</f>
        <v>0</v>
      </c>
      <c r="AV53" s="137">
        <f>'SO 01.1 - SO 01.1 - km 39...'!J32</f>
        <v>0</v>
      </c>
      <c r="AW53" s="137">
        <f>'SO 01.1 - SO 01.1 - km 39...'!J33</f>
        <v>0</v>
      </c>
      <c r="AX53" s="137">
        <f>'SO 01.1 - SO 01.1 - km 39...'!J34</f>
        <v>0</v>
      </c>
      <c r="AY53" s="137">
        <f>'SO 01.1 - SO 01.1 - km 39...'!J35</f>
        <v>0</v>
      </c>
      <c r="AZ53" s="137">
        <f>'SO 01.1 - SO 01.1 - km 39...'!F32</f>
        <v>0</v>
      </c>
      <c r="BA53" s="137">
        <f>'SO 01.1 - SO 01.1 - km 39...'!F33</f>
        <v>0</v>
      </c>
      <c r="BB53" s="137">
        <f>'SO 01.1 - SO 01.1 - km 39...'!F34</f>
        <v>0</v>
      </c>
      <c r="BC53" s="137">
        <f>'SO 01.1 - SO 01.1 - km 39...'!F35</f>
        <v>0</v>
      </c>
      <c r="BD53" s="139">
        <f>'SO 01.1 - SO 01.1 - km 39...'!F36</f>
        <v>0</v>
      </c>
      <c r="BT53" s="140" t="s">
        <v>82</v>
      </c>
      <c r="BV53" s="140" t="s">
        <v>75</v>
      </c>
      <c r="BW53" s="140" t="s">
        <v>87</v>
      </c>
      <c r="BX53" s="140" t="s">
        <v>81</v>
      </c>
      <c r="CL53" s="140" t="s">
        <v>21</v>
      </c>
    </row>
    <row r="54" s="6" customFormat="1" ht="16.5" customHeight="1">
      <c r="A54" s="129" t="s">
        <v>83</v>
      </c>
      <c r="B54" s="130"/>
      <c r="C54" s="131"/>
      <c r="D54" s="131"/>
      <c r="E54" s="132" t="s">
        <v>88</v>
      </c>
      <c r="F54" s="132"/>
      <c r="G54" s="132"/>
      <c r="H54" s="132"/>
      <c r="I54" s="132"/>
      <c r="J54" s="131"/>
      <c r="K54" s="132" t="s">
        <v>89</v>
      </c>
      <c r="L54" s="132"/>
      <c r="M54" s="132"/>
      <c r="N54" s="132"/>
      <c r="O54" s="132"/>
      <c r="P54" s="132"/>
      <c r="Q54" s="132"/>
      <c r="R54" s="132"/>
      <c r="S54" s="132"/>
      <c r="T54" s="132"/>
      <c r="U54" s="132"/>
      <c r="V54" s="132"/>
      <c r="W54" s="132"/>
      <c r="X54" s="132"/>
      <c r="Y54" s="132"/>
      <c r="Z54" s="132"/>
      <c r="AA54" s="132"/>
      <c r="AB54" s="132"/>
      <c r="AC54" s="132"/>
      <c r="AD54" s="132"/>
      <c r="AE54" s="132"/>
      <c r="AF54" s="132"/>
      <c r="AG54" s="133">
        <f>'SO 01.2 - SO 01.2 - km 39...'!J29</f>
        <v>0</v>
      </c>
      <c r="AH54" s="131"/>
      <c r="AI54" s="131"/>
      <c r="AJ54" s="131"/>
      <c r="AK54" s="131"/>
      <c r="AL54" s="131"/>
      <c r="AM54" s="131"/>
      <c r="AN54" s="133">
        <f>SUM(AG54,AT54)</f>
        <v>0</v>
      </c>
      <c r="AO54" s="131"/>
      <c r="AP54" s="131"/>
      <c r="AQ54" s="134" t="s">
        <v>86</v>
      </c>
      <c r="AR54" s="135"/>
      <c r="AS54" s="136">
        <v>0</v>
      </c>
      <c r="AT54" s="137">
        <f>ROUND(SUM(AV54:AW54),2)</f>
        <v>0</v>
      </c>
      <c r="AU54" s="138">
        <f>'SO 01.2 - SO 01.2 - km 39...'!P82</f>
        <v>0</v>
      </c>
      <c r="AV54" s="137">
        <f>'SO 01.2 - SO 01.2 - km 39...'!J32</f>
        <v>0</v>
      </c>
      <c r="AW54" s="137">
        <f>'SO 01.2 - SO 01.2 - km 39...'!J33</f>
        <v>0</v>
      </c>
      <c r="AX54" s="137">
        <f>'SO 01.2 - SO 01.2 - km 39...'!J34</f>
        <v>0</v>
      </c>
      <c r="AY54" s="137">
        <f>'SO 01.2 - SO 01.2 - km 39...'!J35</f>
        <v>0</v>
      </c>
      <c r="AZ54" s="137">
        <f>'SO 01.2 - SO 01.2 - km 39...'!F32</f>
        <v>0</v>
      </c>
      <c r="BA54" s="137">
        <f>'SO 01.2 - SO 01.2 - km 39...'!F33</f>
        <v>0</v>
      </c>
      <c r="BB54" s="137">
        <f>'SO 01.2 - SO 01.2 - km 39...'!F34</f>
        <v>0</v>
      </c>
      <c r="BC54" s="137">
        <f>'SO 01.2 - SO 01.2 - km 39...'!F35</f>
        <v>0</v>
      </c>
      <c r="BD54" s="139">
        <f>'SO 01.2 - SO 01.2 - km 39...'!F36</f>
        <v>0</v>
      </c>
      <c r="BT54" s="140" t="s">
        <v>82</v>
      </c>
      <c r="BV54" s="140" t="s">
        <v>75</v>
      </c>
      <c r="BW54" s="140" t="s">
        <v>90</v>
      </c>
      <c r="BX54" s="140" t="s">
        <v>81</v>
      </c>
      <c r="CL54" s="140" t="s">
        <v>21</v>
      </c>
    </row>
    <row r="55" s="6" customFormat="1" ht="16.5" customHeight="1">
      <c r="A55" s="129" t="s">
        <v>83</v>
      </c>
      <c r="B55" s="130"/>
      <c r="C55" s="131"/>
      <c r="D55" s="131"/>
      <c r="E55" s="132" t="s">
        <v>91</v>
      </c>
      <c r="F55" s="132"/>
      <c r="G55" s="132"/>
      <c r="H55" s="132"/>
      <c r="I55" s="132"/>
      <c r="J55" s="131"/>
      <c r="K55" s="132" t="s">
        <v>92</v>
      </c>
      <c r="L55" s="132"/>
      <c r="M55" s="132"/>
      <c r="N55" s="132"/>
      <c r="O55" s="132"/>
      <c r="P55" s="132"/>
      <c r="Q55" s="132"/>
      <c r="R55" s="132"/>
      <c r="S55" s="132"/>
      <c r="T55" s="132"/>
      <c r="U55" s="132"/>
      <c r="V55" s="132"/>
      <c r="W55" s="132"/>
      <c r="X55" s="132"/>
      <c r="Y55" s="132"/>
      <c r="Z55" s="132"/>
      <c r="AA55" s="132"/>
      <c r="AB55" s="132"/>
      <c r="AC55" s="132"/>
      <c r="AD55" s="132"/>
      <c r="AE55" s="132"/>
      <c r="AF55" s="132"/>
      <c r="AG55" s="133">
        <f>'SO 01.3 - SO 01.3 - km 39...'!J29</f>
        <v>0</v>
      </c>
      <c r="AH55" s="131"/>
      <c r="AI55" s="131"/>
      <c r="AJ55" s="131"/>
      <c r="AK55" s="131"/>
      <c r="AL55" s="131"/>
      <c r="AM55" s="131"/>
      <c r="AN55" s="133">
        <f>SUM(AG55,AT55)</f>
        <v>0</v>
      </c>
      <c r="AO55" s="131"/>
      <c r="AP55" s="131"/>
      <c r="AQ55" s="134" t="s">
        <v>86</v>
      </c>
      <c r="AR55" s="135"/>
      <c r="AS55" s="136">
        <v>0</v>
      </c>
      <c r="AT55" s="137">
        <f>ROUND(SUM(AV55:AW55),2)</f>
        <v>0</v>
      </c>
      <c r="AU55" s="138">
        <f>'SO 01.3 - SO 01.3 - km 39...'!P82</f>
        <v>0</v>
      </c>
      <c r="AV55" s="137">
        <f>'SO 01.3 - SO 01.3 - km 39...'!J32</f>
        <v>0</v>
      </c>
      <c r="AW55" s="137">
        <f>'SO 01.3 - SO 01.3 - km 39...'!J33</f>
        <v>0</v>
      </c>
      <c r="AX55" s="137">
        <f>'SO 01.3 - SO 01.3 - km 39...'!J34</f>
        <v>0</v>
      </c>
      <c r="AY55" s="137">
        <f>'SO 01.3 - SO 01.3 - km 39...'!J35</f>
        <v>0</v>
      </c>
      <c r="AZ55" s="137">
        <f>'SO 01.3 - SO 01.3 - km 39...'!F32</f>
        <v>0</v>
      </c>
      <c r="BA55" s="137">
        <f>'SO 01.3 - SO 01.3 - km 39...'!F33</f>
        <v>0</v>
      </c>
      <c r="BB55" s="137">
        <f>'SO 01.3 - SO 01.3 - km 39...'!F34</f>
        <v>0</v>
      </c>
      <c r="BC55" s="137">
        <f>'SO 01.3 - SO 01.3 - km 39...'!F35</f>
        <v>0</v>
      </c>
      <c r="BD55" s="139">
        <f>'SO 01.3 - SO 01.3 - km 39...'!F36</f>
        <v>0</v>
      </c>
      <c r="BT55" s="140" t="s">
        <v>82</v>
      </c>
      <c r="BV55" s="140" t="s">
        <v>75</v>
      </c>
      <c r="BW55" s="140" t="s">
        <v>93</v>
      </c>
      <c r="BX55" s="140" t="s">
        <v>81</v>
      </c>
      <c r="CL55" s="140" t="s">
        <v>21</v>
      </c>
    </row>
    <row r="56" s="6" customFormat="1" ht="16.5" customHeight="1">
      <c r="A56" s="129" t="s">
        <v>83</v>
      </c>
      <c r="B56" s="130"/>
      <c r="C56" s="131"/>
      <c r="D56" s="131"/>
      <c r="E56" s="132" t="s">
        <v>94</v>
      </c>
      <c r="F56" s="132"/>
      <c r="G56" s="132"/>
      <c r="H56" s="132"/>
      <c r="I56" s="132"/>
      <c r="J56" s="131"/>
      <c r="K56" s="132" t="s">
        <v>95</v>
      </c>
      <c r="L56" s="132"/>
      <c r="M56" s="132"/>
      <c r="N56" s="132"/>
      <c r="O56" s="132"/>
      <c r="P56" s="132"/>
      <c r="Q56" s="132"/>
      <c r="R56" s="132"/>
      <c r="S56" s="132"/>
      <c r="T56" s="132"/>
      <c r="U56" s="132"/>
      <c r="V56" s="132"/>
      <c r="W56" s="132"/>
      <c r="X56" s="132"/>
      <c r="Y56" s="132"/>
      <c r="Z56" s="132"/>
      <c r="AA56" s="132"/>
      <c r="AB56" s="132"/>
      <c r="AC56" s="132"/>
      <c r="AD56" s="132"/>
      <c r="AE56" s="132"/>
      <c r="AF56" s="132"/>
      <c r="AG56" s="133">
        <f>'SO 01.4 - SO 01.4 - km 39...'!J29</f>
        <v>0</v>
      </c>
      <c r="AH56" s="131"/>
      <c r="AI56" s="131"/>
      <c r="AJ56" s="131"/>
      <c r="AK56" s="131"/>
      <c r="AL56" s="131"/>
      <c r="AM56" s="131"/>
      <c r="AN56" s="133">
        <f>SUM(AG56,AT56)</f>
        <v>0</v>
      </c>
      <c r="AO56" s="131"/>
      <c r="AP56" s="131"/>
      <c r="AQ56" s="134" t="s">
        <v>86</v>
      </c>
      <c r="AR56" s="135"/>
      <c r="AS56" s="136">
        <v>0</v>
      </c>
      <c r="AT56" s="137">
        <f>ROUND(SUM(AV56:AW56),2)</f>
        <v>0</v>
      </c>
      <c r="AU56" s="138">
        <f>'SO 01.4 - SO 01.4 - km 39...'!P82</f>
        <v>0</v>
      </c>
      <c r="AV56" s="137">
        <f>'SO 01.4 - SO 01.4 - km 39...'!J32</f>
        <v>0</v>
      </c>
      <c r="AW56" s="137">
        <f>'SO 01.4 - SO 01.4 - km 39...'!J33</f>
        <v>0</v>
      </c>
      <c r="AX56" s="137">
        <f>'SO 01.4 - SO 01.4 - km 39...'!J34</f>
        <v>0</v>
      </c>
      <c r="AY56" s="137">
        <f>'SO 01.4 - SO 01.4 - km 39...'!J35</f>
        <v>0</v>
      </c>
      <c r="AZ56" s="137">
        <f>'SO 01.4 - SO 01.4 - km 39...'!F32</f>
        <v>0</v>
      </c>
      <c r="BA56" s="137">
        <f>'SO 01.4 - SO 01.4 - km 39...'!F33</f>
        <v>0</v>
      </c>
      <c r="BB56" s="137">
        <f>'SO 01.4 - SO 01.4 - km 39...'!F34</f>
        <v>0</v>
      </c>
      <c r="BC56" s="137">
        <f>'SO 01.4 - SO 01.4 - km 39...'!F35</f>
        <v>0</v>
      </c>
      <c r="BD56" s="139">
        <f>'SO 01.4 - SO 01.4 - km 39...'!F36</f>
        <v>0</v>
      </c>
      <c r="BT56" s="140" t="s">
        <v>82</v>
      </c>
      <c r="BV56" s="140" t="s">
        <v>75</v>
      </c>
      <c r="BW56" s="140" t="s">
        <v>96</v>
      </c>
      <c r="BX56" s="140" t="s">
        <v>81</v>
      </c>
      <c r="CL56" s="140" t="s">
        <v>21</v>
      </c>
    </row>
    <row r="57" s="6" customFormat="1" ht="16.5" customHeight="1">
      <c r="A57" s="129" t="s">
        <v>83</v>
      </c>
      <c r="B57" s="130"/>
      <c r="C57" s="131"/>
      <c r="D57" s="131"/>
      <c r="E57" s="132" t="s">
        <v>97</v>
      </c>
      <c r="F57" s="132"/>
      <c r="G57" s="132"/>
      <c r="H57" s="132"/>
      <c r="I57" s="132"/>
      <c r="J57" s="131"/>
      <c r="K57" s="132" t="s">
        <v>98</v>
      </c>
      <c r="L57" s="132"/>
      <c r="M57" s="132"/>
      <c r="N57" s="132"/>
      <c r="O57" s="132"/>
      <c r="P57" s="132"/>
      <c r="Q57" s="132"/>
      <c r="R57" s="132"/>
      <c r="S57" s="132"/>
      <c r="T57" s="132"/>
      <c r="U57" s="132"/>
      <c r="V57" s="132"/>
      <c r="W57" s="132"/>
      <c r="X57" s="132"/>
      <c r="Y57" s="132"/>
      <c r="Z57" s="132"/>
      <c r="AA57" s="132"/>
      <c r="AB57" s="132"/>
      <c r="AC57" s="132"/>
      <c r="AD57" s="132"/>
      <c r="AE57" s="132"/>
      <c r="AF57" s="132"/>
      <c r="AG57" s="133">
        <f>'SO 01.5 - SO 01.5 - km 39...'!J29</f>
        <v>0</v>
      </c>
      <c r="AH57" s="131"/>
      <c r="AI57" s="131"/>
      <c r="AJ57" s="131"/>
      <c r="AK57" s="131"/>
      <c r="AL57" s="131"/>
      <c r="AM57" s="131"/>
      <c r="AN57" s="133">
        <f>SUM(AG57,AT57)</f>
        <v>0</v>
      </c>
      <c r="AO57" s="131"/>
      <c r="AP57" s="131"/>
      <c r="AQ57" s="134" t="s">
        <v>86</v>
      </c>
      <c r="AR57" s="135"/>
      <c r="AS57" s="136">
        <v>0</v>
      </c>
      <c r="AT57" s="137">
        <f>ROUND(SUM(AV57:AW57),2)</f>
        <v>0</v>
      </c>
      <c r="AU57" s="138">
        <f>'SO 01.5 - SO 01.5 - km 39...'!P82</f>
        <v>0</v>
      </c>
      <c r="AV57" s="137">
        <f>'SO 01.5 - SO 01.5 - km 39...'!J32</f>
        <v>0</v>
      </c>
      <c r="AW57" s="137">
        <f>'SO 01.5 - SO 01.5 - km 39...'!J33</f>
        <v>0</v>
      </c>
      <c r="AX57" s="137">
        <f>'SO 01.5 - SO 01.5 - km 39...'!J34</f>
        <v>0</v>
      </c>
      <c r="AY57" s="137">
        <f>'SO 01.5 - SO 01.5 - km 39...'!J35</f>
        <v>0</v>
      </c>
      <c r="AZ57" s="137">
        <f>'SO 01.5 - SO 01.5 - km 39...'!F32</f>
        <v>0</v>
      </c>
      <c r="BA57" s="137">
        <f>'SO 01.5 - SO 01.5 - km 39...'!F33</f>
        <v>0</v>
      </c>
      <c r="BB57" s="137">
        <f>'SO 01.5 - SO 01.5 - km 39...'!F34</f>
        <v>0</v>
      </c>
      <c r="BC57" s="137">
        <f>'SO 01.5 - SO 01.5 - km 39...'!F35</f>
        <v>0</v>
      </c>
      <c r="BD57" s="139">
        <f>'SO 01.5 - SO 01.5 - km 39...'!F36</f>
        <v>0</v>
      </c>
      <c r="BT57" s="140" t="s">
        <v>82</v>
      </c>
      <c r="BV57" s="140" t="s">
        <v>75</v>
      </c>
      <c r="BW57" s="140" t="s">
        <v>99</v>
      </c>
      <c r="BX57" s="140" t="s">
        <v>81</v>
      </c>
      <c r="CL57" s="140" t="s">
        <v>21</v>
      </c>
    </row>
    <row r="58" s="6" customFormat="1" ht="16.5" customHeight="1">
      <c r="A58" s="129" t="s">
        <v>83</v>
      </c>
      <c r="B58" s="130"/>
      <c r="C58" s="131"/>
      <c r="D58" s="131"/>
      <c r="E58" s="132" t="s">
        <v>100</v>
      </c>
      <c r="F58" s="132"/>
      <c r="G58" s="132"/>
      <c r="H58" s="132"/>
      <c r="I58" s="132"/>
      <c r="J58" s="131"/>
      <c r="K58" s="132" t="s">
        <v>101</v>
      </c>
      <c r="L58" s="132"/>
      <c r="M58" s="132"/>
      <c r="N58" s="132"/>
      <c r="O58" s="132"/>
      <c r="P58" s="132"/>
      <c r="Q58" s="132"/>
      <c r="R58" s="132"/>
      <c r="S58" s="132"/>
      <c r="T58" s="132"/>
      <c r="U58" s="132"/>
      <c r="V58" s="132"/>
      <c r="W58" s="132"/>
      <c r="X58" s="132"/>
      <c r="Y58" s="132"/>
      <c r="Z58" s="132"/>
      <c r="AA58" s="132"/>
      <c r="AB58" s="132"/>
      <c r="AC58" s="132"/>
      <c r="AD58" s="132"/>
      <c r="AE58" s="132"/>
      <c r="AF58" s="132"/>
      <c r="AG58" s="133">
        <f>'SO 01.6 - SO 01.6 - km 39...'!J29</f>
        <v>0</v>
      </c>
      <c r="AH58" s="131"/>
      <c r="AI58" s="131"/>
      <c r="AJ58" s="131"/>
      <c r="AK58" s="131"/>
      <c r="AL58" s="131"/>
      <c r="AM58" s="131"/>
      <c r="AN58" s="133">
        <f>SUM(AG58,AT58)</f>
        <v>0</v>
      </c>
      <c r="AO58" s="131"/>
      <c r="AP58" s="131"/>
      <c r="AQ58" s="134" t="s">
        <v>86</v>
      </c>
      <c r="AR58" s="135"/>
      <c r="AS58" s="136">
        <v>0</v>
      </c>
      <c r="AT58" s="137">
        <f>ROUND(SUM(AV58:AW58),2)</f>
        <v>0</v>
      </c>
      <c r="AU58" s="138">
        <f>'SO 01.6 - SO 01.6 - km 39...'!P82</f>
        <v>0</v>
      </c>
      <c r="AV58" s="137">
        <f>'SO 01.6 - SO 01.6 - km 39...'!J32</f>
        <v>0</v>
      </c>
      <c r="AW58" s="137">
        <f>'SO 01.6 - SO 01.6 - km 39...'!J33</f>
        <v>0</v>
      </c>
      <c r="AX58" s="137">
        <f>'SO 01.6 - SO 01.6 - km 39...'!J34</f>
        <v>0</v>
      </c>
      <c r="AY58" s="137">
        <f>'SO 01.6 - SO 01.6 - km 39...'!J35</f>
        <v>0</v>
      </c>
      <c r="AZ58" s="137">
        <f>'SO 01.6 - SO 01.6 - km 39...'!F32</f>
        <v>0</v>
      </c>
      <c r="BA58" s="137">
        <f>'SO 01.6 - SO 01.6 - km 39...'!F33</f>
        <v>0</v>
      </c>
      <c r="BB58" s="137">
        <f>'SO 01.6 - SO 01.6 - km 39...'!F34</f>
        <v>0</v>
      </c>
      <c r="BC58" s="137">
        <f>'SO 01.6 - SO 01.6 - km 39...'!F35</f>
        <v>0</v>
      </c>
      <c r="BD58" s="139">
        <f>'SO 01.6 - SO 01.6 - km 39...'!F36</f>
        <v>0</v>
      </c>
      <c r="BT58" s="140" t="s">
        <v>82</v>
      </c>
      <c r="BV58" s="140" t="s">
        <v>75</v>
      </c>
      <c r="BW58" s="140" t="s">
        <v>102</v>
      </c>
      <c r="BX58" s="140" t="s">
        <v>81</v>
      </c>
      <c r="CL58" s="140" t="s">
        <v>21</v>
      </c>
    </row>
    <row r="59" s="6" customFormat="1" ht="16.5" customHeight="1">
      <c r="A59" s="129" t="s">
        <v>83</v>
      </c>
      <c r="B59" s="130"/>
      <c r="C59" s="131"/>
      <c r="D59" s="131"/>
      <c r="E59" s="132" t="s">
        <v>103</v>
      </c>
      <c r="F59" s="132"/>
      <c r="G59" s="132"/>
      <c r="H59" s="132"/>
      <c r="I59" s="132"/>
      <c r="J59" s="131"/>
      <c r="K59" s="132" t="s">
        <v>104</v>
      </c>
      <c r="L59" s="132"/>
      <c r="M59" s="132"/>
      <c r="N59" s="132"/>
      <c r="O59" s="132"/>
      <c r="P59" s="132"/>
      <c r="Q59" s="132"/>
      <c r="R59" s="132"/>
      <c r="S59" s="132"/>
      <c r="T59" s="132"/>
      <c r="U59" s="132"/>
      <c r="V59" s="132"/>
      <c r="W59" s="132"/>
      <c r="X59" s="132"/>
      <c r="Y59" s="132"/>
      <c r="Z59" s="132"/>
      <c r="AA59" s="132"/>
      <c r="AB59" s="132"/>
      <c r="AC59" s="132"/>
      <c r="AD59" s="132"/>
      <c r="AE59" s="132"/>
      <c r="AF59" s="132"/>
      <c r="AG59" s="133">
        <f>'SO 01.7 - SO 01.7 - km 39...'!J29</f>
        <v>0</v>
      </c>
      <c r="AH59" s="131"/>
      <c r="AI59" s="131"/>
      <c r="AJ59" s="131"/>
      <c r="AK59" s="131"/>
      <c r="AL59" s="131"/>
      <c r="AM59" s="131"/>
      <c r="AN59" s="133">
        <f>SUM(AG59,AT59)</f>
        <v>0</v>
      </c>
      <c r="AO59" s="131"/>
      <c r="AP59" s="131"/>
      <c r="AQ59" s="134" t="s">
        <v>86</v>
      </c>
      <c r="AR59" s="135"/>
      <c r="AS59" s="136">
        <v>0</v>
      </c>
      <c r="AT59" s="137">
        <f>ROUND(SUM(AV59:AW59),2)</f>
        <v>0</v>
      </c>
      <c r="AU59" s="138">
        <f>'SO 01.7 - SO 01.7 - km 39...'!P82</f>
        <v>0</v>
      </c>
      <c r="AV59" s="137">
        <f>'SO 01.7 - SO 01.7 - km 39...'!J32</f>
        <v>0</v>
      </c>
      <c r="AW59" s="137">
        <f>'SO 01.7 - SO 01.7 - km 39...'!J33</f>
        <v>0</v>
      </c>
      <c r="AX59" s="137">
        <f>'SO 01.7 - SO 01.7 - km 39...'!J34</f>
        <v>0</v>
      </c>
      <c r="AY59" s="137">
        <f>'SO 01.7 - SO 01.7 - km 39...'!J35</f>
        <v>0</v>
      </c>
      <c r="AZ59" s="137">
        <f>'SO 01.7 - SO 01.7 - km 39...'!F32</f>
        <v>0</v>
      </c>
      <c r="BA59" s="137">
        <f>'SO 01.7 - SO 01.7 - km 39...'!F33</f>
        <v>0</v>
      </c>
      <c r="BB59" s="137">
        <f>'SO 01.7 - SO 01.7 - km 39...'!F34</f>
        <v>0</v>
      </c>
      <c r="BC59" s="137">
        <f>'SO 01.7 - SO 01.7 - km 39...'!F35</f>
        <v>0</v>
      </c>
      <c r="BD59" s="139">
        <f>'SO 01.7 - SO 01.7 - km 39...'!F36</f>
        <v>0</v>
      </c>
      <c r="BT59" s="140" t="s">
        <v>82</v>
      </c>
      <c r="BV59" s="140" t="s">
        <v>75</v>
      </c>
      <c r="BW59" s="140" t="s">
        <v>105</v>
      </c>
      <c r="BX59" s="140" t="s">
        <v>81</v>
      </c>
      <c r="CL59" s="140" t="s">
        <v>21</v>
      </c>
    </row>
    <row r="60" s="5" customFormat="1" ht="16.5" customHeight="1">
      <c r="B60" s="116"/>
      <c r="C60" s="117"/>
      <c r="D60" s="118" t="s">
        <v>106</v>
      </c>
      <c r="E60" s="118"/>
      <c r="F60" s="118"/>
      <c r="G60" s="118"/>
      <c r="H60" s="118"/>
      <c r="I60" s="119"/>
      <c r="J60" s="118" t="s">
        <v>107</v>
      </c>
      <c r="K60" s="118"/>
      <c r="L60" s="118"/>
      <c r="M60" s="118"/>
      <c r="N60" s="118"/>
      <c r="O60" s="118"/>
      <c r="P60" s="118"/>
      <c r="Q60" s="118"/>
      <c r="R60" s="118"/>
      <c r="S60" s="118"/>
      <c r="T60" s="118"/>
      <c r="U60" s="118"/>
      <c r="V60" s="118"/>
      <c r="W60" s="118"/>
      <c r="X60" s="118"/>
      <c r="Y60" s="118"/>
      <c r="Z60" s="118"/>
      <c r="AA60" s="118"/>
      <c r="AB60" s="118"/>
      <c r="AC60" s="118"/>
      <c r="AD60" s="118"/>
      <c r="AE60" s="118"/>
      <c r="AF60" s="118"/>
      <c r="AG60" s="120">
        <f>ROUND(SUM(AG61:AG64),2)</f>
        <v>0</v>
      </c>
      <c r="AH60" s="119"/>
      <c r="AI60" s="119"/>
      <c r="AJ60" s="119"/>
      <c r="AK60" s="119"/>
      <c r="AL60" s="119"/>
      <c r="AM60" s="119"/>
      <c r="AN60" s="121">
        <f>SUM(AG60,AT60)</f>
        <v>0</v>
      </c>
      <c r="AO60" s="119"/>
      <c r="AP60" s="119"/>
      <c r="AQ60" s="122" t="s">
        <v>79</v>
      </c>
      <c r="AR60" s="123"/>
      <c r="AS60" s="124">
        <f>ROUND(SUM(AS61:AS64),2)</f>
        <v>0</v>
      </c>
      <c r="AT60" s="125">
        <f>ROUND(SUM(AV60:AW60),2)</f>
        <v>0</v>
      </c>
      <c r="AU60" s="126">
        <f>ROUND(SUM(AU61:AU64),5)</f>
        <v>0</v>
      </c>
      <c r="AV60" s="125">
        <f>ROUND(AZ60*L26,2)</f>
        <v>0</v>
      </c>
      <c r="AW60" s="125">
        <f>ROUND(BA60*L27,2)</f>
        <v>0</v>
      </c>
      <c r="AX60" s="125">
        <f>ROUND(BB60*L26,2)</f>
        <v>0</v>
      </c>
      <c r="AY60" s="125">
        <f>ROUND(BC60*L27,2)</f>
        <v>0</v>
      </c>
      <c r="AZ60" s="125">
        <f>ROUND(SUM(AZ61:AZ64),2)</f>
        <v>0</v>
      </c>
      <c r="BA60" s="125">
        <f>ROUND(SUM(BA61:BA64),2)</f>
        <v>0</v>
      </c>
      <c r="BB60" s="125">
        <f>ROUND(SUM(BB61:BB64),2)</f>
        <v>0</v>
      </c>
      <c r="BC60" s="125">
        <f>ROUND(SUM(BC61:BC64),2)</f>
        <v>0</v>
      </c>
      <c r="BD60" s="127">
        <f>ROUND(SUM(BD61:BD64),2)</f>
        <v>0</v>
      </c>
      <c r="BS60" s="128" t="s">
        <v>72</v>
      </c>
      <c r="BT60" s="128" t="s">
        <v>80</v>
      </c>
      <c r="BU60" s="128" t="s">
        <v>74</v>
      </c>
      <c r="BV60" s="128" t="s">
        <v>75</v>
      </c>
      <c r="BW60" s="128" t="s">
        <v>108</v>
      </c>
      <c r="BX60" s="128" t="s">
        <v>7</v>
      </c>
      <c r="CL60" s="128" t="s">
        <v>21</v>
      </c>
      <c r="CM60" s="128" t="s">
        <v>82</v>
      </c>
    </row>
    <row r="61" s="6" customFormat="1" ht="16.5" customHeight="1">
      <c r="A61" s="129" t="s">
        <v>83</v>
      </c>
      <c r="B61" s="130"/>
      <c r="C61" s="131"/>
      <c r="D61" s="131"/>
      <c r="E61" s="132" t="s">
        <v>109</v>
      </c>
      <c r="F61" s="132"/>
      <c r="G61" s="132"/>
      <c r="H61" s="132"/>
      <c r="I61" s="132"/>
      <c r="J61" s="131"/>
      <c r="K61" s="132" t="s">
        <v>110</v>
      </c>
      <c r="L61" s="132"/>
      <c r="M61" s="132"/>
      <c r="N61" s="132"/>
      <c r="O61" s="132"/>
      <c r="P61" s="132"/>
      <c r="Q61" s="132"/>
      <c r="R61" s="132"/>
      <c r="S61" s="132"/>
      <c r="T61" s="132"/>
      <c r="U61" s="132"/>
      <c r="V61" s="132"/>
      <c r="W61" s="132"/>
      <c r="X61" s="132"/>
      <c r="Y61" s="132"/>
      <c r="Z61" s="132"/>
      <c r="AA61" s="132"/>
      <c r="AB61" s="132"/>
      <c r="AC61" s="132"/>
      <c r="AD61" s="132"/>
      <c r="AE61" s="132"/>
      <c r="AF61" s="132"/>
      <c r="AG61" s="133">
        <f>'SO 02.1 - SO 02.1 - km 39...'!J29</f>
        <v>0</v>
      </c>
      <c r="AH61" s="131"/>
      <c r="AI61" s="131"/>
      <c r="AJ61" s="131"/>
      <c r="AK61" s="131"/>
      <c r="AL61" s="131"/>
      <c r="AM61" s="131"/>
      <c r="AN61" s="133">
        <f>SUM(AG61,AT61)</f>
        <v>0</v>
      </c>
      <c r="AO61" s="131"/>
      <c r="AP61" s="131"/>
      <c r="AQ61" s="134" t="s">
        <v>86</v>
      </c>
      <c r="AR61" s="135"/>
      <c r="AS61" s="136">
        <v>0</v>
      </c>
      <c r="AT61" s="137">
        <f>ROUND(SUM(AV61:AW61),2)</f>
        <v>0</v>
      </c>
      <c r="AU61" s="138">
        <f>'SO 02.1 - SO 02.1 - km 39...'!P82</f>
        <v>0</v>
      </c>
      <c r="AV61" s="137">
        <f>'SO 02.1 - SO 02.1 - km 39...'!J32</f>
        <v>0</v>
      </c>
      <c r="AW61" s="137">
        <f>'SO 02.1 - SO 02.1 - km 39...'!J33</f>
        <v>0</v>
      </c>
      <c r="AX61" s="137">
        <f>'SO 02.1 - SO 02.1 - km 39...'!J34</f>
        <v>0</v>
      </c>
      <c r="AY61" s="137">
        <f>'SO 02.1 - SO 02.1 - km 39...'!J35</f>
        <v>0</v>
      </c>
      <c r="AZ61" s="137">
        <f>'SO 02.1 - SO 02.1 - km 39...'!F32</f>
        <v>0</v>
      </c>
      <c r="BA61" s="137">
        <f>'SO 02.1 - SO 02.1 - km 39...'!F33</f>
        <v>0</v>
      </c>
      <c r="BB61" s="137">
        <f>'SO 02.1 - SO 02.1 - km 39...'!F34</f>
        <v>0</v>
      </c>
      <c r="BC61" s="137">
        <f>'SO 02.1 - SO 02.1 - km 39...'!F35</f>
        <v>0</v>
      </c>
      <c r="BD61" s="139">
        <f>'SO 02.1 - SO 02.1 - km 39...'!F36</f>
        <v>0</v>
      </c>
      <c r="BT61" s="140" t="s">
        <v>82</v>
      </c>
      <c r="BV61" s="140" t="s">
        <v>75</v>
      </c>
      <c r="BW61" s="140" t="s">
        <v>111</v>
      </c>
      <c r="BX61" s="140" t="s">
        <v>108</v>
      </c>
      <c r="CL61" s="140" t="s">
        <v>21</v>
      </c>
    </row>
    <row r="62" s="6" customFormat="1" ht="16.5" customHeight="1">
      <c r="A62" s="129" t="s">
        <v>83</v>
      </c>
      <c r="B62" s="130"/>
      <c r="C62" s="131"/>
      <c r="D62" s="131"/>
      <c r="E62" s="132" t="s">
        <v>112</v>
      </c>
      <c r="F62" s="132"/>
      <c r="G62" s="132"/>
      <c r="H62" s="132"/>
      <c r="I62" s="132"/>
      <c r="J62" s="131"/>
      <c r="K62" s="132" t="s">
        <v>113</v>
      </c>
      <c r="L62" s="132"/>
      <c r="M62" s="132"/>
      <c r="N62" s="132"/>
      <c r="O62" s="132"/>
      <c r="P62" s="132"/>
      <c r="Q62" s="132"/>
      <c r="R62" s="132"/>
      <c r="S62" s="132"/>
      <c r="T62" s="132"/>
      <c r="U62" s="132"/>
      <c r="V62" s="132"/>
      <c r="W62" s="132"/>
      <c r="X62" s="132"/>
      <c r="Y62" s="132"/>
      <c r="Z62" s="132"/>
      <c r="AA62" s="132"/>
      <c r="AB62" s="132"/>
      <c r="AC62" s="132"/>
      <c r="AD62" s="132"/>
      <c r="AE62" s="132"/>
      <c r="AF62" s="132"/>
      <c r="AG62" s="133">
        <f>'SO 02.2 - SO 02.2 - km 41...'!J29</f>
        <v>0</v>
      </c>
      <c r="AH62" s="131"/>
      <c r="AI62" s="131"/>
      <c r="AJ62" s="131"/>
      <c r="AK62" s="131"/>
      <c r="AL62" s="131"/>
      <c r="AM62" s="131"/>
      <c r="AN62" s="133">
        <f>SUM(AG62,AT62)</f>
        <v>0</v>
      </c>
      <c r="AO62" s="131"/>
      <c r="AP62" s="131"/>
      <c r="AQ62" s="134" t="s">
        <v>86</v>
      </c>
      <c r="AR62" s="135"/>
      <c r="AS62" s="136">
        <v>0</v>
      </c>
      <c r="AT62" s="137">
        <f>ROUND(SUM(AV62:AW62),2)</f>
        <v>0</v>
      </c>
      <c r="AU62" s="138">
        <f>'SO 02.2 - SO 02.2 - km 41...'!P82</f>
        <v>0</v>
      </c>
      <c r="AV62" s="137">
        <f>'SO 02.2 - SO 02.2 - km 41...'!J32</f>
        <v>0</v>
      </c>
      <c r="AW62" s="137">
        <f>'SO 02.2 - SO 02.2 - km 41...'!J33</f>
        <v>0</v>
      </c>
      <c r="AX62" s="137">
        <f>'SO 02.2 - SO 02.2 - km 41...'!J34</f>
        <v>0</v>
      </c>
      <c r="AY62" s="137">
        <f>'SO 02.2 - SO 02.2 - km 41...'!J35</f>
        <v>0</v>
      </c>
      <c r="AZ62" s="137">
        <f>'SO 02.2 - SO 02.2 - km 41...'!F32</f>
        <v>0</v>
      </c>
      <c r="BA62" s="137">
        <f>'SO 02.2 - SO 02.2 - km 41...'!F33</f>
        <v>0</v>
      </c>
      <c r="BB62" s="137">
        <f>'SO 02.2 - SO 02.2 - km 41...'!F34</f>
        <v>0</v>
      </c>
      <c r="BC62" s="137">
        <f>'SO 02.2 - SO 02.2 - km 41...'!F35</f>
        <v>0</v>
      </c>
      <c r="BD62" s="139">
        <f>'SO 02.2 - SO 02.2 - km 41...'!F36</f>
        <v>0</v>
      </c>
      <c r="BT62" s="140" t="s">
        <v>82</v>
      </c>
      <c r="BV62" s="140" t="s">
        <v>75</v>
      </c>
      <c r="BW62" s="140" t="s">
        <v>114</v>
      </c>
      <c r="BX62" s="140" t="s">
        <v>108</v>
      </c>
      <c r="CL62" s="140" t="s">
        <v>21</v>
      </c>
    </row>
    <row r="63" s="6" customFormat="1" ht="16.5" customHeight="1">
      <c r="A63" s="129" t="s">
        <v>83</v>
      </c>
      <c r="B63" s="130"/>
      <c r="C63" s="131"/>
      <c r="D63" s="131"/>
      <c r="E63" s="132" t="s">
        <v>115</v>
      </c>
      <c r="F63" s="132"/>
      <c r="G63" s="132"/>
      <c r="H63" s="132"/>
      <c r="I63" s="132"/>
      <c r="J63" s="131"/>
      <c r="K63" s="132" t="s">
        <v>116</v>
      </c>
      <c r="L63" s="132"/>
      <c r="M63" s="132"/>
      <c r="N63" s="132"/>
      <c r="O63" s="132"/>
      <c r="P63" s="132"/>
      <c r="Q63" s="132"/>
      <c r="R63" s="132"/>
      <c r="S63" s="132"/>
      <c r="T63" s="132"/>
      <c r="U63" s="132"/>
      <c r="V63" s="132"/>
      <c r="W63" s="132"/>
      <c r="X63" s="132"/>
      <c r="Y63" s="132"/>
      <c r="Z63" s="132"/>
      <c r="AA63" s="132"/>
      <c r="AB63" s="132"/>
      <c r="AC63" s="132"/>
      <c r="AD63" s="132"/>
      <c r="AE63" s="132"/>
      <c r="AF63" s="132"/>
      <c r="AG63" s="133">
        <f>'SO 02.3 - SO 02.3 - km 41...'!J29</f>
        <v>0</v>
      </c>
      <c r="AH63" s="131"/>
      <c r="AI63" s="131"/>
      <c r="AJ63" s="131"/>
      <c r="AK63" s="131"/>
      <c r="AL63" s="131"/>
      <c r="AM63" s="131"/>
      <c r="AN63" s="133">
        <f>SUM(AG63,AT63)</f>
        <v>0</v>
      </c>
      <c r="AO63" s="131"/>
      <c r="AP63" s="131"/>
      <c r="AQ63" s="134" t="s">
        <v>86</v>
      </c>
      <c r="AR63" s="135"/>
      <c r="AS63" s="136">
        <v>0</v>
      </c>
      <c r="AT63" s="137">
        <f>ROUND(SUM(AV63:AW63),2)</f>
        <v>0</v>
      </c>
      <c r="AU63" s="138">
        <f>'SO 02.3 - SO 02.3 - km 41...'!P82</f>
        <v>0</v>
      </c>
      <c r="AV63" s="137">
        <f>'SO 02.3 - SO 02.3 - km 41...'!J32</f>
        <v>0</v>
      </c>
      <c r="AW63" s="137">
        <f>'SO 02.3 - SO 02.3 - km 41...'!J33</f>
        <v>0</v>
      </c>
      <c r="AX63" s="137">
        <f>'SO 02.3 - SO 02.3 - km 41...'!J34</f>
        <v>0</v>
      </c>
      <c r="AY63" s="137">
        <f>'SO 02.3 - SO 02.3 - km 41...'!J35</f>
        <v>0</v>
      </c>
      <c r="AZ63" s="137">
        <f>'SO 02.3 - SO 02.3 - km 41...'!F32</f>
        <v>0</v>
      </c>
      <c r="BA63" s="137">
        <f>'SO 02.3 - SO 02.3 - km 41...'!F33</f>
        <v>0</v>
      </c>
      <c r="BB63" s="137">
        <f>'SO 02.3 - SO 02.3 - km 41...'!F34</f>
        <v>0</v>
      </c>
      <c r="BC63" s="137">
        <f>'SO 02.3 - SO 02.3 - km 41...'!F35</f>
        <v>0</v>
      </c>
      <c r="BD63" s="139">
        <f>'SO 02.3 - SO 02.3 - km 41...'!F36</f>
        <v>0</v>
      </c>
      <c r="BT63" s="140" t="s">
        <v>82</v>
      </c>
      <c r="BV63" s="140" t="s">
        <v>75</v>
      </c>
      <c r="BW63" s="140" t="s">
        <v>117</v>
      </c>
      <c r="BX63" s="140" t="s">
        <v>108</v>
      </c>
      <c r="CL63" s="140" t="s">
        <v>21</v>
      </c>
    </row>
    <row r="64" s="6" customFormat="1" ht="16.5" customHeight="1">
      <c r="A64" s="129" t="s">
        <v>83</v>
      </c>
      <c r="B64" s="130"/>
      <c r="C64" s="131"/>
      <c r="D64" s="131"/>
      <c r="E64" s="132" t="s">
        <v>118</v>
      </c>
      <c r="F64" s="132"/>
      <c r="G64" s="132"/>
      <c r="H64" s="132"/>
      <c r="I64" s="132"/>
      <c r="J64" s="131"/>
      <c r="K64" s="132" t="s">
        <v>119</v>
      </c>
      <c r="L64" s="132"/>
      <c r="M64" s="132"/>
      <c r="N64" s="132"/>
      <c r="O64" s="132"/>
      <c r="P64" s="132"/>
      <c r="Q64" s="132"/>
      <c r="R64" s="132"/>
      <c r="S64" s="132"/>
      <c r="T64" s="132"/>
      <c r="U64" s="132"/>
      <c r="V64" s="132"/>
      <c r="W64" s="132"/>
      <c r="X64" s="132"/>
      <c r="Y64" s="132"/>
      <c r="Z64" s="132"/>
      <c r="AA64" s="132"/>
      <c r="AB64" s="132"/>
      <c r="AC64" s="132"/>
      <c r="AD64" s="132"/>
      <c r="AE64" s="132"/>
      <c r="AF64" s="132"/>
      <c r="AG64" s="133">
        <f>'SO 02.4 - SO 02.4 - km 41...'!J29</f>
        <v>0</v>
      </c>
      <c r="AH64" s="131"/>
      <c r="AI64" s="131"/>
      <c r="AJ64" s="131"/>
      <c r="AK64" s="131"/>
      <c r="AL64" s="131"/>
      <c r="AM64" s="131"/>
      <c r="AN64" s="133">
        <f>SUM(AG64,AT64)</f>
        <v>0</v>
      </c>
      <c r="AO64" s="131"/>
      <c r="AP64" s="131"/>
      <c r="AQ64" s="134" t="s">
        <v>86</v>
      </c>
      <c r="AR64" s="135"/>
      <c r="AS64" s="136">
        <v>0</v>
      </c>
      <c r="AT64" s="137">
        <f>ROUND(SUM(AV64:AW64),2)</f>
        <v>0</v>
      </c>
      <c r="AU64" s="138">
        <f>'SO 02.4 - SO 02.4 - km 41...'!P82</f>
        <v>0</v>
      </c>
      <c r="AV64" s="137">
        <f>'SO 02.4 - SO 02.4 - km 41...'!J32</f>
        <v>0</v>
      </c>
      <c r="AW64" s="137">
        <f>'SO 02.4 - SO 02.4 - km 41...'!J33</f>
        <v>0</v>
      </c>
      <c r="AX64" s="137">
        <f>'SO 02.4 - SO 02.4 - km 41...'!J34</f>
        <v>0</v>
      </c>
      <c r="AY64" s="137">
        <f>'SO 02.4 - SO 02.4 - km 41...'!J35</f>
        <v>0</v>
      </c>
      <c r="AZ64" s="137">
        <f>'SO 02.4 - SO 02.4 - km 41...'!F32</f>
        <v>0</v>
      </c>
      <c r="BA64" s="137">
        <f>'SO 02.4 - SO 02.4 - km 41...'!F33</f>
        <v>0</v>
      </c>
      <c r="BB64" s="137">
        <f>'SO 02.4 - SO 02.4 - km 41...'!F34</f>
        <v>0</v>
      </c>
      <c r="BC64" s="137">
        <f>'SO 02.4 - SO 02.4 - km 41...'!F35</f>
        <v>0</v>
      </c>
      <c r="BD64" s="139">
        <f>'SO 02.4 - SO 02.4 - km 41...'!F36</f>
        <v>0</v>
      </c>
      <c r="BT64" s="140" t="s">
        <v>82</v>
      </c>
      <c r="BV64" s="140" t="s">
        <v>75</v>
      </c>
      <c r="BW64" s="140" t="s">
        <v>120</v>
      </c>
      <c r="BX64" s="140" t="s">
        <v>108</v>
      </c>
      <c r="CL64" s="140" t="s">
        <v>21</v>
      </c>
    </row>
    <row r="65" s="5" customFormat="1" ht="16.5" customHeight="1">
      <c r="B65" s="116"/>
      <c r="C65" s="117"/>
      <c r="D65" s="118" t="s">
        <v>121</v>
      </c>
      <c r="E65" s="118"/>
      <c r="F65" s="118"/>
      <c r="G65" s="118"/>
      <c r="H65" s="118"/>
      <c r="I65" s="119"/>
      <c r="J65" s="118" t="s">
        <v>122</v>
      </c>
      <c r="K65" s="118"/>
      <c r="L65" s="118"/>
      <c r="M65" s="118"/>
      <c r="N65" s="118"/>
      <c r="O65" s="118"/>
      <c r="P65" s="118"/>
      <c r="Q65" s="118"/>
      <c r="R65" s="118"/>
      <c r="S65" s="118"/>
      <c r="T65" s="118"/>
      <c r="U65" s="118"/>
      <c r="V65" s="118"/>
      <c r="W65" s="118"/>
      <c r="X65" s="118"/>
      <c r="Y65" s="118"/>
      <c r="Z65" s="118"/>
      <c r="AA65" s="118"/>
      <c r="AB65" s="118"/>
      <c r="AC65" s="118"/>
      <c r="AD65" s="118"/>
      <c r="AE65" s="118"/>
      <c r="AF65" s="118"/>
      <c r="AG65" s="120">
        <f>ROUND(SUM(AG66:AG69),2)</f>
        <v>0</v>
      </c>
      <c r="AH65" s="119"/>
      <c r="AI65" s="119"/>
      <c r="AJ65" s="119"/>
      <c r="AK65" s="119"/>
      <c r="AL65" s="119"/>
      <c r="AM65" s="119"/>
      <c r="AN65" s="121">
        <f>SUM(AG65,AT65)</f>
        <v>0</v>
      </c>
      <c r="AO65" s="119"/>
      <c r="AP65" s="119"/>
      <c r="AQ65" s="122" t="s">
        <v>79</v>
      </c>
      <c r="AR65" s="123"/>
      <c r="AS65" s="124">
        <f>ROUND(SUM(AS66:AS69),2)</f>
        <v>0</v>
      </c>
      <c r="AT65" s="125">
        <f>ROUND(SUM(AV65:AW65),2)</f>
        <v>0</v>
      </c>
      <c r="AU65" s="126">
        <f>ROUND(SUM(AU66:AU69),5)</f>
        <v>0</v>
      </c>
      <c r="AV65" s="125">
        <f>ROUND(AZ65*L26,2)</f>
        <v>0</v>
      </c>
      <c r="AW65" s="125">
        <f>ROUND(BA65*L27,2)</f>
        <v>0</v>
      </c>
      <c r="AX65" s="125">
        <f>ROUND(BB65*L26,2)</f>
        <v>0</v>
      </c>
      <c r="AY65" s="125">
        <f>ROUND(BC65*L27,2)</f>
        <v>0</v>
      </c>
      <c r="AZ65" s="125">
        <f>ROUND(SUM(AZ66:AZ69),2)</f>
        <v>0</v>
      </c>
      <c r="BA65" s="125">
        <f>ROUND(SUM(BA66:BA69),2)</f>
        <v>0</v>
      </c>
      <c r="BB65" s="125">
        <f>ROUND(SUM(BB66:BB69),2)</f>
        <v>0</v>
      </c>
      <c r="BC65" s="125">
        <f>ROUND(SUM(BC66:BC69),2)</f>
        <v>0</v>
      </c>
      <c r="BD65" s="127">
        <f>ROUND(SUM(BD66:BD69),2)</f>
        <v>0</v>
      </c>
      <c r="BS65" s="128" t="s">
        <v>72</v>
      </c>
      <c r="BT65" s="128" t="s">
        <v>80</v>
      </c>
      <c r="BU65" s="128" t="s">
        <v>74</v>
      </c>
      <c r="BV65" s="128" t="s">
        <v>75</v>
      </c>
      <c r="BW65" s="128" t="s">
        <v>123</v>
      </c>
      <c r="BX65" s="128" t="s">
        <v>7</v>
      </c>
      <c r="CL65" s="128" t="s">
        <v>21</v>
      </c>
      <c r="CM65" s="128" t="s">
        <v>82</v>
      </c>
    </row>
    <row r="66" s="6" customFormat="1" ht="16.5" customHeight="1">
      <c r="A66" s="129" t="s">
        <v>83</v>
      </c>
      <c r="B66" s="130"/>
      <c r="C66" s="131"/>
      <c r="D66" s="131"/>
      <c r="E66" s="132" t="s">
        <v>124</v>
      </c>
      <c r="F66" s="132"/>
      <c r="G66" s="132"/>
      <c r="H66" s="132"/>
      <c r="I66" s="132"/>
      <c r="J66" s="131"/>
      <c r="K66" s="132" t="s">
        <v>125</v>
      </c>
      <c r="L66" s="132"/>
      <c r="M66" s="132"/>
      <c r="N66" s="132"/>
      <c r="O66" s="132"/>
      <c r="P66" s="132"/>
      <c r="Q66" s="132"/>
      <c r="R66" s="132"/>
      <c r="S66" s="132"/>
      <c r="T66" s="132"/>
      <c r="U66" s="132"/>
      <c r="V66" s="132"/>
      <c r="W66" s="132"/>
      <c r="X66" s="132"/>
      <c r="Y66" s="132"/>
      <c r="Z66" s="132"/>
      <c r="AA66" s="132"/>
      <c r="AB66" s="132"/>
      <c r="AC66" s="132"/>
      <c r="AD66" s="132"/>
      <c r="AE66" s="132"/>
      <c r="AF66" s="132"/>
      <c r="AG66" s="133">
        <f>'SO 03.1 - SO 03.1 - km 42...'!J29</f>
        <v>0</v>
      </c>
      <c r="AH66" s="131"/>
      <c r="AI66" s="131"/>
      <c r="AJ66" s="131"/>
      <c r="AK66" s="131"/>
      <c r="AL66" s="131"/>
      <c r="AM66" s="131"/>
      <c r="AN66" s="133">
        <f>SUM(AG66,AT66)</f>
        <v>0</v>
      </c>
      <c r="AO66" s="131"/>
      <c r="AP66" s="131"/>
      <c r="AQ66" s="134" t="s">
        <v>86</v>
      </c>
      <c r="AR66" s="135"/>
      <c r="AS66" s="136">
        <v>0</v>
      </c>
      <c r="AT66" s="137">
        <f>ROUND(SUM(AV66:AW66),2)</f>
        <v>0</v>
      </c>
      <c r="AU66" s="138">
        <f>'SO 03.1 - SO 03.1 - km 42...'!P82</f>
        <v>0</v>
      </c>
      <c r="AV66" s="137">
        <f>'SO 03.1 - SO 03.1 - km 42...'!J32</f>
        <v>0</v>
      </c>
      <c r="AW66" s="137">
        <f>'SO 03.1 - SO 03.1 - km 42...'!J33</f>
        <v>0</v>
      </c>
      <c r="AX66" s="137">
        <f>'SO 03.1 - SO 03.1 - km 42...'!J34</f>
        <v>0</v>
      </c>
      <c r="AY66" s="137">
        <f>'SO 03.1 - SO 03.1 - km 42...'!J35</f>
        <v>0</v>
      </c>
      <c r="AZ66" s="137">
        <f>'SO 03.1 - SO 03.1 - km 42...'!F32</f>
        <v>0</v>
      </c>
      <c r="BA66" s="137">
        <f>'SO 03.1 - SO 03.1 - km 42...'!F33</f>
        <v>0</v>
      </c>
      <c r="BB66" s="137">
        <f>'SO 03.1 - SO 03.1 - km 42...'!F34</f>
        <v>0</v>
      </c>
      <c r="BC66" s="137">
        <f>'SO 03.1 - SO 03.1 - km 42...'!F35</f>
        <v>0</v>
      </c>
      <c r="BD66" s="139">
        <f>'SO 03.1 - SO 03.1 - km 42...'!F36</f>
        <v>0</v>
      </c>
      <c r="BT66" s="140" t="s">
        <v>82</v>
      </c>
      <c r="BV66" s="140" t="s">
        <v>75</v>
      </c>
      <c r="BW66" s="140" t="s">
        <v>126</v>
      </c>
      <c r="BX66" s="140" t="s">
        <v>123</v>
      </c>
      <c r="CL66" s="140" t="s">
        <v>21</v>
      </c>
    </row>
    <row r="67" s="6" customFormat="1" ht="16.5" customHeight="1">
      <c r="A67" s="129" t="s">
        <v>83</v>
      </c>
      <c r="B67" s="130"/>
      <c r="C67" s="131"/>
      <c r="D67" s="131"/>
      <c r="E67" s="132" t="s">
        <v>127</v>
      </c>
      <c r="F67" s="132"/>
      <c r="G67" s="132"/>
      <c r="H67" s="132"/>
      <c r="I67" s="132"/>
      <c r="J67" s="131"/>
      <c r="K67" s="132" t="s">
        <v>128</v>
      </c>
      <c r="L67" s="132"/>
      <c r="M67" s="132"/>
      <c r="N67" s="132"/>
      <c r="O67" s="132"/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  <c r="AA67" s="132"/>
      <c r="AB67" s="132"/>
      <c r="AC67" s="132"/>
      <c r="AD67" s="132"/>
      <c r="AE67" s="132"/>
      <c r="AF67" s="132"/>
      <c r="AG67" s="133">
        <f>'SO 03.2 - SO 03.2 - km 44...'!J29</f>
        <v>0</v>
      </c>
      <c r="AH67" s="131"/>
      <c r="AI67" s="131"/>
      <c r="AJ67" s="131"/>
      <c r="AK67" s="131"/>
      <c r="AL67" s="131"/>
      <c r="AM67" s="131"/>
      <c r="AN67" s="133">
        <f>SUM(AG67,AT67)</f>
        <v>0</v>
      </c>
      <c r="AO67" s="131"/>
      <c r="AP67" s="131"/>
      <c r="AQ67" s="134" t="s">
        <v>86</v>
      </c>
      <c r="AR67" s="135"/>
      <c r="AS67" s="136">
        <v>0</v>
      </c>
      <c r="AT67" s="137">
        <f>ROUND(SUM(AV67:AW67),2)</f>
        <v>0</v>
      </c>
      <c r="AU67" s="138">
        <f>'SO 03.2 - SO 03.2 - km 44...'!P82</f>
        <v>0</v>
      </c>
      <c r="AV67" s="137">
        <f>'SO 03.2 - SO 03.2 - km 44...'!J32</f>
        <v>0</v>
      </c>
      <c r="AW67" s="137">
        <f>'SO 03.2 - SO 03.2 - km 44...'!J33</f>
        <v>0</v>
      </c>
      <c r="AX67" s="137">
        <f>'SO 03.2 - SO 03.2 - km 44...'!J34</f>
        <v>0</v>
      </c>
      <c r="AY67" s="137">
        <f>'SO 03.2 - SO 03.2 - km 44...'!J35</f>
        <v>0</v>
      </c>
      <c r="AZ67" s="137">
        <f>'SO 03.2 - SO 03.2 - km 44...'!F32</f>
        <v>0</v>
      </c>
      <c r="BA67" s="137">
        <f>'SO 03.2 - SO 03.2 - km 44...'!F33</f>
        <v>0</v>
      </c>
      <c r="BB67" s="137">
        <f>'SO 03.2 - SO 03.2 - km 44...'!F34</f>
        <v>0</v>
      </c>
      <c r="BC67" s="137">
        <f>'SO 03.2 - SO 03.2 - km 44...'!F35</f>
        <v>0</v>
      </c>
      <c r="BD67" s="139">
        <f>'SO 03.2 - SO 03.2 - km 44...'!F36</f>
        <v>0</v>
      </c>
      <c r="BT67" s="140" t="s">
        <v>82</v>
      </c>
      <c r="BV67" s="140" t="s">
        <v>75</v>
      </c>
      <c r="BW67" s="140" t="s">
        <v>129</v>
      </c>
      <c r="BX67" s="140" t="s">
        <v>123</v>
      </c>
      <c r="CL67" s="140" t="s">
        <v>21</v>
      </c>
    </row>
    <row r="68" s="6" customFormat="1" ht="16.5" customHeight="1">
      <c r="A68" s="129" t="s">
        <v>83</v>
      </c>
      <c r="B68" s="130"/>
      <c r="C68" s="131"/>
      <c r="D68" s="131"/>
      <c r="E68" s="132" t="s">
        <v>130</v>
      </c>
      <c r="F68" s="132"/>
      <c r="G68" s="132"/>
      <c r="H68" s="132"/>
      <c r="I68" s="132"/>
      <c r="J68" s="131"/>
      <c r="K68" s="132" t="s">
        <v>131</v>
      </c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3">
        <f>'SO 03.3 - SO 03.3 - km 44...'!J29</f>
        <v>0</v>
      </c>
      <c r="AH68" s="131"/>
      <c r="AI68" s="131"/>
      <c r="AJ68" s="131"/>
      <c r="AK68" s="131"/>
      <c r="AL68" s="131"/>
      <c r="AM68" s="131"/>
      <c r="AN68" s="133">
        <f>SUM(AG68,AT68)</f>
        <v>0</v>
      </c>
      <c r="AO68" s="131"/>
      <c r="AP68" s="131"/>
      <c r="AQ68" s="134" t="s">
        <v>86</v>
      </c>
      <c r="AR68" s="135"/>
      <c r="AS68" s="136">
        <v>0</v>
      </c>
      <c r="AT68" s="137">
        <f>ROUND(SUM(AV68:AW68),2)</f>
        <v>0</v>
      </c>
      <c r="AU68" s="138">
        <f>'SO 03.3 - SO 03.3 - km 44...'!P82</f>
        <v>0</v>
      </c>
      <c r="AV68" s="137">
        <f>'SO 03.3 - SO 03.3 - km 44...'!J32</f>
        <v>0</v>
      </c>
      <c r="AW68" s="137">
        <f>'SO 03.3 - SO 03.3 - km 44...'!J33</f>
        <v>0</v>
      </c>
      <c r="AX68" s="137">
        <f>'SO 03.3 - SO 03.3 - km 44...'!J34</f>
        <v>0</v>
      </c>
      <c r="AY68" s="137">
        <f>'SO 03.3 - SO 03.3 - km 44...'!J35</f>
        <v>0</v>
      </c>
      <c r="AZ68" s="137">
        <f>'SO 03.3 - SO 03.3 - km 44...'!F32</f>
        <v>0</v>
      </c>
      <c r="BA68" s="137">
        <f>'SO 03.3 - SO 03.3 - km 44...'!F33</f>
        <v>0</v>
      </c>
      <c r="BB68" s="137">
        <f>'SO 03.3 - SO 03.3 - km 44...'!F34</f>
        <v>0</v>
      </c>
      <c r="BC68" s="137">
        <f>'SO 03.3 - SO 03.3 - km 44...'!F35</f>
        <v>0</v>
      </c>
      <c r="BD68" s="139">
        <f>'SO 03.3 - SO 03.3 - km 44...'!F36</f>
        <v>0</v>
      </c>
      <c r="BT68" s="140" t="s">
        <v>82</v>
      </c>
      <c r="BV68" s="140" t="s">
        <v>75</v>
      </c>
      <c r="BW68" s="140" t="s">
        <v>132</v>
      </c>
      <c r="BX68" s="140" t="s">
        <v>123</v>
      </c>
      <c r="CL68" s="140" t="s">
        <v>21</v>
      </c>
    </row>
    <row r="69" s="6" customFormat="1" ht="16.5" customHeight="1">
      <c r="A69" s="129" t="s">
        <v>83</v>
      </c>
      <c r="B69" s="130"/>
      <c r="C69" s="131"/>
      <c r="D69" s="131"/>
      <c r="E69" s="132" t="s">
        <v>133</v>
      </c>
      <c r="F69" s="132"/>
      <c r="G69" s="132"/>
      <c r="H69" s="132"/>
      <c r="I69" s="132"/>
      <c r="J69" s="131"/>
      <c r="K69" s="132" t="s">
        <v>134</v>
      </c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3">
        <f>'SO 03.4 - SO 03.4 -  km 4...'!J29</f>
        <v>0</v>
      </c>
      <c r="AH69" s="131"/>
      <c r="AI69" s="131"/>
      <c r="AJ69" s="131"/>
      <c r="AK69" s="131"/>
      <c r="AL69" s="131"/>
      <c r="AM69" s="131"/>
      <c r="AN69" s="133">
        <f>SUM(AG69,AT69)</f>
        <v>0</v>
      </c>
      <c r="AO69" s="131"/>
      <c r="AP69" s="131"/>
      <c r="AQ69" s="134" t="s">
        <v>86</v>
      </c>
      <c r="AR69" s="135"/>
      <c r="AS69" s="136">
        <v>0</v>
      </c>
      <c r="AT69" s="137">
        <f>ROUND(SUM(AV69:AW69),2)</f>
        <v>0</v>
      </c>
      <c r="AU69" s="138">
        <f>'SO 03.4 - SO 03.4 -  km 4...'!P82</f>
        <v>0</v>
      </c>
      <c r="AV69" s="137">
        <f>'SO 03.4 - SO 03.4 -  km 4...'!J32</f>
        <v>0</v>
      </c>
      <c r="AW69" s="137">
        <f>'SO 03.4 - SO 03.4 -  km 4...'!J33</f>
        <v>0</v>
      </c>
      <c r="AX69" s="137">
        <f>'SO 03.4 - SO 03.4 -  km 4...'!J34</f>
        <v>0</v>
      </c>
      <c r="AY69" s="137">
        <f>'SO 03.4 - SO 03.4 -  km 4...'!J35</f>
        <v>0</v>
      </c>
      <c r="AZ69" s="137">
        <f>'SO 03.4 - SO 03.4 -  km 4...'!F32</f>
        <v>0</v>
      </c>
      <c r="BA69" s="137">
        <f>'SO 03.4 - SO 03.4 -  km 4...'!F33</f>
        <v>0</v>
      </c>
      <c r="BB69" s="137">
        <f>'SO 03.4 - SO 03.4 -  km 4...'!F34</f>
        <v>0</v>
      </c>
      <c r="BC69" s="137">
        <f>'SO 03.4 - SO 03.4 -  km 4...'!F35</f>
        <v>0</v>
      </c>
      <c r="BD69" s="139">
        <f>'SO 03.4 - SO 03.4 -  km 4...'!F36</f>
        <v>0</v>
      </c>
      <c r="BT69" s="140" t="s">
        <v>82</v>
      </c>
      <c r="BV69" s="140" t="s">
        <v>75</v>
      </c>
      <c r="BW69" s="140" t="s">
        <v>135</v>
      </c>
      <c r="BX69" s="140" t="s">
        <v>123</v>
      </c>
      <c r="CL69" s="140" t="s">
        <v>21</v>
      </c>
    </row>
    <row r="70" s="5" customFormat="1" ht="16.5" customHeight="1">
      <c r="B70" s="116"/>
      <c r="C70" s="117"/>
      <c r="D70" s="118" t="s">
        <v>136</v>
      </c>
      <c r="E70" s="118"/>
      <c r="F70" s="118"/>
      <c r="G70" s="118"/>
      <c r="H70" s="118"/>
      <c r="I70" s="119"/>
      <c r="J70" s="118" t="s">
        <v>137</v>
      </c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  <c r="AA70" s="118"/>
      <c r="AB70" s="118"/>
      <c r="AC70" s="118"/>
      <c r="AD70" s="118"/>
      <c r="AE70" s="118"/>
      <c r="AF70" s="118"/>
      <c r="AG70" s="120">
        <f>ROUND(SUM(AG71:AG75),2)</f>
        <v>0</v>
      </c>
      <c r="AH70" s="119"/>
      <c r="AI70" s="119"/>
      <c r="AJ70" s="119"/>
      <c r="AK70" s="119"/>
      <c r="AL70" s="119"/>
      <c r="AM70" s="119"/>
      <c r="AN70" s="121">
        <f>SUM(AG70,AT70)</f>
        <v>0</v>
      </c>
      <c r="AO70" s="119"/>
      <c r="AP70" s="119"/>
      <c r="AQ70" s="122" t="s">
        <v>79</v>
      </c>
      <c r="AR70" s="123"/>
      <c r="AS70" s="124">
        <f>ROUND(SUM(AS71:AS75),2)</f>
        <v>0</v>
      </c>
      <c r="AT70" s="125">
        <f>ROUND(SUM(AV70:AW70),2)</f>
        <v>0</v>
      </c>
      <c r="AU70" s="126">
        <f>ROUND(SUM(AU71:AU75),5)</f>
        <v>0</v>
      </c>
      <c r="AV70" s="125">
        <f>ROUND(AZ70*L26,2)</f>
        <v>0</v>
      </c>
      <c r="AW70" s="125">
        <f>ROUND(BA70*L27,2)</f>
        <v>0</v>
      </c>
      <c r="AX70" s="125">
        <f>ROUND(BB70*L26,2)</f>
        <v>0</v>
      </c>
      <c r="AY70" s="125">
        <f>ROUND(BC70*L27,2)</f>
        <v>0</v>
      </c>
      <c r="AZ70" s="125">
        <f>ROUND(SUM(AZ71:AZ75),2)</f>
        <v>0</v>
      </c>
      <c r="BA70" s="125">
        <f>ROUND(SUM(BA71:BA75),2)</f>
        <v>0</v>
      </c>
      <c r="BB70" s="125">
        <f>ROUND(SUM(BB71:BB75),2)</f>
        <v>0</v>
      </c>
      <c r="BC70" s="125">
        <f>ROUND(SUM(BC71:BC75),2)</f>
        <v>0</v>
      </c>
      <c r="BD70" s="127">
        <f>ROUND(SUM(BD71:BD75),2)</f>
        <v>0</v>
      </c>
      <c r="BS70" s="128" t="s">
        <v>72</v>
      </c>
      <c r="BT70" s="128" t="s">
        <v>80</v>
      </c>
      <c r="BU70" s="128" t="s">
        <v>74</v>
      </c>
      <c r="BV70" s="128" t="s">
        <v>75</v>
      </c>
      <c r="BW70" s="128" t="s">
        <v>138</v>
      </c>
      <c r="BX70" s="128" t="s">
        <v>7</v>
      </c>
      <c r="CL70" s="128" t="s">
        <v>21</v>
      </c>
      <c r="CM70" s="128" t="s">
        <v>82</v>
      </c>
    </row>
    <row r="71" s="6" customFormat="1" ht="16.5" customHeight="1">
      <c r="A71" s="129" t="s">
        <v>83</v>
      </c>
      <c r="B71" s="130"/>
      <c r="C71" s="131"/>
      <c r="D71" s="131"/>
      <c r="E71" s="132" t="s">
        <v>139</v>
      </c>
      <c r="F71" s="132"/>
      <c r="G71" s="132"/>
      <c r="H71" s="132"/>
      <c r="I71" s="132"/>
      <c r="J71" s="131"/>
      <c r="K71" s="132" t="s">
        <v>140</v>
      </c>
      <c r="L71" s="132"/>
      <c r="M71" s="132"/>
      <c r="N71" s="132"/>
      <c r="O71" s="132"/>
      <c r="P71" s="132"/>
      <c r="Q71" s="132"/>
      <c r="R71" s="132"/>
      <c r="S71" s="132"/>
      <c r="T71" s="132"/>
      <c r="U71" s="132"/>
      <c r="V71" s="132"/>
      <c r="W71" s="132"/>
      <c r="X71" s="132"/>
      <c r="Y71" s="132"/>
      <c r="Z71" s="132"/>
      <c r="AA71" s="132"/>
      <c r="AB71" s="132"/>
      <c r="AC71" s="132"/>
      <c r="AD71" s="132"/>
      <c r="AE71" s="132"/>
      <c r="AF71" s="132"/>
      <c r="AG71" s="133">
        <f>'SO 04.1 - SO 04.1 - 5. SK...'!J29</f>
        <v>0</v>
      </c>
      <c r="AH71" s="131"/>
      <c r="AI71" s="131"/>
      <c r="AJ71" s="131"/>
      <c r="AK71" s="131"/>
      <c r="AL71" s="131"/>
      <c r="AM71" s="131"/>
      <c r="AN71" s="133">
        <f>SUM(AG71,AT71)</f>
        <v>0</v>
      </c>
      <c r="AO71" s="131"/>
      <c r="AP71" s="131"/>
      <c r="AQ71" s="134" t="s">
        <v>86</v>
      </c>
      <c r="AR71" s="135"/>
      <c r="AS71" s="136">
        <v>0</v>
      </c>
      <c r="AT71" s="137">
        <f>ROUND(SUM(AV71:AW71),2)</f>
        <v>0</v>
      </c>
      <c r="AU71" s="138">
        <f>'SO 04.1 - SO 04.1 - 5. SK...'!P82</f>
        <v>0</v>
      </c>
      <c r="AV71" s="137">
        <f>'SO 04.1 - SO 04.1 - 5. SK...'!J32</f>
        <v>0</v>
      </c>
      <c r="AW71" s="137">
        <f>'SO 04.1 - SO 04.1 - 5. SK...'!J33</f>
        <v>0</v>
      </c>
      <c r="AX71" s="137">
        <f>'SO 04.1 - SO 04.1 - 5. SK...'!J34</f>
        <v>0</v>
      </c>
      <c r="AY71" s="137">
        <f>'SO 04.1 - SO 04.1 - 5. SK...'!J35</f>
        <v>0</v>
      </c>
      <c r="AZ71" s="137">
        <f>'SO 04.1 - SO 04.1 - 5. SK...'!F32</f>
        <v>0</v>
      </c>
      <c r="BA71" s="137">
        <f>'SO 04.1 - SO 04.1 - 5. SK...'!F33</f>
        <v>0</v>
      </c>
      <c r="BB71" s="137">
        <f>'SO 04.1 - SO 04.1 - 5. SK...'!F34</f>
        <v>0</v>
      </c>
      <c r="BC71" s="137">
        <f>'SO 04.1 - SO 04.1 - 5. SK...'!F35</f>
        <v>0</v>
      </c>
      <c r="BD71" s="139">
        <f>'SO 04.1 - SO 04.1 - 5. SK...'!F36</f>
        <v>0</v>
      </c>
      <c r="BT71" s="140" t="s">
        <v>82</v>
      </c>
      <c r="BV71" s="140" t="s">
        <v>75</v>
      </c>
      <c r="BW71" s="140" t="s">
        <v>141</v>
      </c>
      <c r="BX71" s="140" t="s">
        <v>138</v>
      </c>
      <c r="CL71" s="140" t="s">
        <v>21</v>
      </c>
    </row>
    <row r="72" s="6" customFormat="1" ht="16.5" customHeight="1">
      <c r="A72" s="129" t="s">
        <v>83</v>
      </c>
      <c r="B72" s="130"/>
      <c r="C72" s="131"/>
      <c r="D72" s="131"/>
      <c r="E72" s="132" t="s">
        <v>142</v>
      </c>
      <c r="F72" s="132"/>
      <c r="G72" s="132"/>
      <c r="H72" s="132"/>
      <c r="I72" s="132"/>
      <c r="J72" s="131"/>
      <c r="K72" s="132" t="s">
        <v>143</v>
      </c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F72" s="132"/>
      <c r="AG72" s="133">
        <f>'SO 04.2 - SO 04.2 - ÚL zá...'!J29</f>
        <v>0</v>
      </c>
      <c r="AH72" s="131"/>
      <c r="AI72" s="131"/>
      <c r="AJ72" s="131"/>
      <c r="AK72" s="131"/>
      <c r="AL72" s="131"/>
      <c r="AM72" s="131"/>
      <c r="AN72" s="133">
        <f>SUM(AG72,AT72)</f>
        <v>0</v>
      </c>
      <c r="AO72" s="131"/>
      <c r="AP72" s="131"/>
      <c r="AQ72" s="134" t="s">
        <v>86</v>
      </c>
      <c r="AR72" s="135"/>
      <c r="AS72" s="136">
        <v>0</v>
      </c>
      <c r="AT72" s="137">
        <f>ROUND(SUM(AV72:AW72),2)</f>
        <v>0</v>
      </c>
      <c r="AU72" s="138">
        <f>'SO 04.2 - SO 04.2 - ÚL zá...'!P82</f>
        <v>0</v>
      </c>
      <c r="AV72" s="137">
        <f>'SO 04.2 - SO 04.2 - ÚL zá...'!J32</f>
        <v>0</v>
      </c>
      <c r="AW72" s="137">
        <f>'SO 04.2 - SO 04.2 - ÚL zá...'!J33</f>
        <v>0</v>
      </c>
      <c r="AX72" s="137">
        <f>'SO 04.2 - SO 04.2 - ÚL zá...'!J34</f>
        <v>0</v>
      </c>
      <c r="AY72" s="137">
        <f>'SO 04.2 - SO 04.2 - ÚL zá...'!J35</f>
        <v>0</v>
      </c>
      <c r="AZ72" s="137">
        <f>'SO 04.2 - SO 04.2 - ÚL zá...'!F32</f>
        <v>0</v>
      </c>
      <c r="BA72" s="137">
        <f>'SO 04.2 - SO 04.2 - ÚL zá...'!F33</f>
        <v>0</v>
      </c>
      <c r="BB72" s="137">
        <f>'SO 04.2 - SO 04.2 - ÚL zá...'!F34</f>
        <v>0</v>
      </c>
      <c r="BC72" s="137">
        <f>'SO 04.2 - SO 04.2 - ÚL zá...'!F35</f>
        <v>0</v>
      </c>
      <c r="BD72" s="139">
        <f>'SO 04.2 - SO 04.2 - ÚL zá...'!F36</f>
        <v>0</v>
      </c>
      <c r="BT72" s="140" t="s">
        <v>82</v>
      </c>
      <c r="BV72" s="140" t="s">
        <v>75</v>
      </c>
      <c r="BW72" s="140" t="s">
        <v>144</v>
      </c>
      <c r="BX72" s="140" t="s">
        <v>138</v>
      </c>
      <c r="CL72" s="140" t="s">
        <v>21</v>
      </c>
    </row>
    <row r="73" s="6" customFormat="1" ht="16.5" customHeight="1">
      <c r="A73" s="129" t="s">
        <v>83</v>
      </c>
      <c r="B73" s="130"/>
      <c r="C73" s="131"/>
      <c r="D73" s="131"/>
      <c r="E73" s="132" t="s">
        <v>145</v>
      </c>
      <c r="F73" s="132"/>
      <c r="G73" s="132"/>
      <c r="H73" s="132"/>
      <c r="I73" s="132"/>
      <c r="J73" s="131"/>
      <c r="K73" s="132" t="s">
        <v>146</v>
      </c>
      <c r="L73" s="132"/>
      <c r="M73" s="132"/>
      <c r="N73" s="132"/>
      <c r="O73" s="132"/>
      <c r="P73" s="132"/>
      <c r="Q73" s="132"/>
      <c r="R73" s="132"/>
      <c r="S73" s="132"/>
      <c r="T73" s="132"/>
      <c r="U73" s="132"/>
      <c r="V73" s="132"/>
      <c r="W73" s="132"/>
      <c r="X73" s="132"/>
      <c r="Y73" s="132"/>
      <c r="Z73" s="132"/>
      <c r="AA73" s="132"/>
      <c r="AB73" s="132"/>
      <c r="AC73" s="132"/>
      <c r="AD73" s="132"/>
      <c r="AE73" s="132"/>
      <c r="AF73" s="132"/>
      <c r="AG73" s="133">
        <f>'SO 04.3 - SO 04.3 - ÚL zá...'!J29</f>
        <v>0</v>
      </c>
      <c r="AH73" s="131"/>
      <c r="AI73" s="131"/>
      <c r="AJ73" s="131"/>
      <c r="AK73" s="131"/>
      <c r="AL73" s="131"/>
      <c r="AM73" s="131"/>
      <c r="AN73" s="133">
        <f>SUM(AG73,AT73)</f>
        <v>0</v>
      </c>
      <c r="AO73" s="131"/>
      <c r="AP73" s="131"/>
      <c r="AQ73" s="134" t="s">
        <v>86</v>
      </c>
      <c r="AR73" s="135"/>
      <c r="AS73" s="136">
        <v>0</v>
      </c>
      <c r="AT73" s="137">
        <f>ROUND(SUM(AV73:AW73),2)</f>
        <v>0</v>
      </c>
      <c r="AU73" s="138">
        <f>'SO 04.3 - SO 04.3 - ÚL zá...'!P82</f>
        <v>0</v>
      </c>
      <c r="AV73" s="137">
        <f>'SO 04.3 - SO 04.3 - ÚL zá...'!J32</f>
        <v>0</v>
      </c>
      <c r="AW73" s="137">
        <f>'SO 04.3 - SO 04.3 - ÚL zá...'!J33</f>
        <v>0</v>
      </c>
      <c r="AX73" s="137">
        <f>'SO 04.3 - SO 04.3 - ÚL zá...'!J34</f>
        <v>0</v>
      </c>
      <c r="AY73" s="137">
        <f>'SO 04.3 - SO 04.3 - ÚL zá...'!J35</f>
        <v>0</v>
      </c>
      <c r="AZ73" s="137">
        <f>'SO 04.3 - SO 04.3 - ÚL zá...'!F32</f>
        <v>0</v>
      </c>
      <c r="BA73" s="137">
        <f>'SO 04.3 - SO 04.3 - ÚL zá...'!F33</f>
        <v>0</v>
      </c>
      <c r="BB73" s="137">
        <f>'SO 04.3 - SO 04.3 - ÚL zá...'!F34</f>
        <v>0</v>
      </c>
      <c r="BC73" s="137">
        <f>'SO 04.3 - SO 04.3 - ÚL zá...'!F35</f>
        <v>0</v>
      </c>
      <c r="BD73" s="139">
        <f>'SO 04.3 - SO 04.3 - ÚL zá...'!F36</f>
        <v>0</v>
      </c>
      <c r="BT73" s="140" t="s">
        <v>82</v>
      </c>
      <c r="BV73" s="140" t="s">
        <v>75</v>
      </c>
      <c r="BW73" s="140" t="s">
        <v>147</v>
      </c>
      <c r="BX73" s="140" t="s">
        <v>138</v>
      </c>
      <c r="CL73" s="140" t="s">
        <v>21</v>
      </c>
    </row>
    <row r="74" s="6" customFormat="1" ht="16.5" customHeight="1">
      <c r="A74" s="129" t="s">
        <v>83</v>
      </c>
      <c r="B74" s="130"/>
      <c r="C74" s="131"/>
      <c r="D74" s="131"/>
      <c r="E74" s="132" t="s">
        <v>148</v>
      </c>
      <c r="F74" s="132"/>
      <c r="G74" s="132"/>
      <c r="H74" s="132"/>
      <c r="I74" s="132"/>
      <c r="J74" s="131"/>
      <c r="K74" s="132" t="s">
        <v>149</v>
      </c>
      <c r="L74" s="132"/>
      <c r="M74" s="132"/>
      <c r="N74" s="132"/>
      <c r="O74" s="132"/>
      <c r="P74" s="132"/>
      <c r="Q74" s="132"/>
      <c r="R74" s="132"/>
      <c r="S74" s="132"/>
      <c r="T74" s="132"/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  <c r="AF74" s="132"/>
      <c r="AG74" s="133">
        <f>'SO 04.4 - SO 04.4 - ÚL zá...'!J29</f>
        <v>0</v>
      </c>
      <c r="AH74" s="131"/>
      <c r="AI74" s="131"/>
      <c r="AJ74" s="131"/>
      <c r="AK74" s="131"/>
      <c r="AL74" s="131"/>
      <c r="AM74" s="131"/>
      <c r="AN74" s="133">
        <f>SUM(AG74,AT74)</f>
        <v>0</v>
      </c>
      <c r="AO74" s="131"/>
      <c r="AP74" s="131"/>
      <c r="AQ74" s="134" t="s">
        <v>86</v>
      </c>
      <c r="AR74" s="135"/>
      <c r="AS74" s="136">
        <v>0</v>
      </c>
      <c r="AT74" s="137">
        <f>ROUND(SUM(AV74:AW74),2)</f>
        <v>0</v>
      </c>
      <c r="AU74" s="138">
        <f>'SO 04.4 - SO 04.4 - ÚL zá...'!P82</f>
        <v>0</v>
      </c>
      <c r="AV74" s="137">
        <f>'SO 04.4 - SO 04.4 - ÚL zá...'!J32</f>
        <v>0</v>
      </c>
      <c r="AW74" s="137">
        <f>'SO 04.4 - SO 04.4 - ÚL zá...'!J33</f>
        <v>0</v>
      </c>
      <c r="AX74" s="137">
        <f>'SO 04.4 - SO 04.4 - ÚL zá...'!J34</f>
        <v>0</v>
      </c>
      <c r="AY74" s="137">
        <f>'SO 04.4 - SO 04.4 - ÚL zá...'!J35</f>
        <v>0</v>
      </c>
      <c r="AZ74" s="137">
        <f>'SO 04.4 - SO 04.4 - ÚL zá...'!F32</f>
        <v>0</v>
      </c>
      <c r="BA74" s="137">
        <f>'SO 04.4 - SO 04.4 - ÚL zá...'!F33</f>
        <v>0</v>
      </c>
      <c r="BB74" s="137">
        <f>'SO 04.4 - SO 04.4 - ÚL zá...'!F34</f>
        <v>0</v>
      </c>
      <c r="BC74" s="137">
        <f>'SO 04.4 - SO 04.4 - ÚL zá...'!F35</f>
        <v>0</v>
      </c>
      <c r="BD74" s="139">
        <f>'SO 04.4 - SO 04.4 - ÚL zá...'!F36</f>
        <v>0</v>
      </c>
      <c r="BT74" s="140" t="s">
        <v>82</v>
      </c>
      <c r="BV74" s="140" t="s">
        <v>75</v>
      </c>
      <c r="BW74" s="140" t="s">
        <v>150</v>
      </c>
      <c r="BX74" s="140" t="s">
        <v>138</v>
      </c>
      <c r="CL74" s="140" t="s">
        <v>21</v>
      </c>
    </row>
    <row r="75" s="6" customFormat="1" ht="16.5" customHeight="1">
      <c r="A75" s="129" t="s">
        <v>83</v>
      </c>
      <c r="B75" s="130"/>
      <c r="C75" s="131"/>
      <c r="D75" s="131"/>
      <c r="E75" s="132" t="s">
        <v>151</v>
      </c>
      <c r="F75" s="132"/>
      <c r="G75" s="132"/>
      <c r="H75" s="132"/>
      <c r="I75" s="132"/>
      <c r="J75" s="131"/>
      <c r="K75" s="132" t="s">
        <v>152</v>
      </c>
      <c r="L75" s="132"/>
      <c r="M75" s="132"/>
      <c r="N75" s="132"/>
      <c r="O75" s="132"/>
      <c r="P75" s="132"/>
      <c r="Q75" s="132"/>
      <c r="R75" s="132"/>
      <c r="S75" s="132"/>
      <c r="T75" s="132"/>
      <c r="U75" s="132"/>
      <c r="V75" s="132"/>
      <c r="W75" s="132"/>
      <c r="X75" s="132"/>
      <c r="Y75" s="132"/>
      <c r="Z75" s="132"/>
      <c r="AA75" s="132"/>
      <c r="AB75" s="132"/>
      <c r="AC75" s="132"/>
      <c r="AD75" s="132"/>
      <c r="AE75" s="132"/>
      <c r="AF75" s="132"/>
      <c r="AG75" s="133">
        <f>'SO 04.5 - SO 04.5 - ÚL zá...'!J29</f>
        <v>0</v>
      </c>
      <c r="AH75" s="131"/>
      <c r="AI75" s="131"/>
      <c r="AJ75" s="131"/>
      <c r="AK75" s="131"/>
      <c r="AL75" s="131"/>
      <c r="AM75" s="131"/>
      <c r="AN75" s="133">
        <f>SUM(AG75,AT75)</f>
        <v>0</v>
      </c>
      <c r="AO75" s="131"/>
      <c r="AP75" s="131"/>
      <c r="AQ75" s="134" t="s">
        <v>86</v>
      </c>
      <c r="AR75" s="135"/>
      <c r="AS75" s="136">
        <v>0</v>
      </c>
      <c r="AT75" s="137">
        <f>ROUND(SUM(AV75:AW75),2)</f>
        <v>0</v>
      </c>
      <c r="AU75" s="138">
        <f>'SO 04.5 - SO 04.5 - ÚL zá...'!P82</f>
        <v>0</v>
      </c>
      <c r="AV75" s="137">
        <f>'SO 04.5 - SO 04.5 - ÚL zá...'!J32</f>
        <v>0</v>
      </c>
      <c r="AW75" s="137">
        <f>'SO 04.5 - SO 04.5 - ÚL zá...'!J33</f>
        <v>0</v>
      </c>
      <c r="AX75" s="137">
        <f>'SO 04.5 - SO 04.5 - ÚL zá...'!J34</f>
        <v>0</v>
      </c>
      <c r="AY75" s="137">
        <f>'SO 04.5 - SO 04.5 - ÚL zá...'!J35</f>
        <v>0</v>
      </c>
      <c r="AZ75" s="137">
        <f>'SO 04.5 - SO 04.5 - ÚL zá...'!F32</f>
        <v>0</v>
      </c>
      <c r="BA75" s="137">
        <f>'SO 04.5 - SO 04.5 - ÚL zá...'!F33</f>
        <v>0</v>
      </c>
      <c r="BB75" s="137">
        <f>'SO 04.5 - SO 04.5 - ÚL zá...'!F34</f>
        <v>0</v>
      </c>
      <c r="BC75" s="137">
        <f>'SO 04.5 - SO 04.5 - ÚL zá...'!F35</f>
        <v>0</v>
      </c>
      <c r="BD75" s="139">
        <f>'SO 04.5 - SO 04.5 - ÚL zá...'!F36</f>
        <v>0</v>
      </c>
      <c r="BT75" s="140" t="s">
        <v>82</v>
      </c>
      <c r="BV75" s="140" t="s">
        <v>75</v>
      </c>
      <c r="BW75" s="140" t="s">
        <v>153</v>
      </c>
      <c r="BX75" s="140" t="s">
        <v>138</v>
      </c>
      <c r="CL75" s="140" t="s">
        <v>21</v>
      </c>
    </row>
    <row r="76" s="5" customFormat="1" ht="16.5" customHeight="1">
      <c r="B76" s="116"/>
      <c r="C76" s="117"/>
      <c r="D76" s="118" t="s">
        <v>154</v>
      </c>
      <c r="E76" s="118"/>
      <c r="F76" s="118"/>
      <c r="G76" s="118"/>
      <c r="H76" s="118"/>
      <c r="I76" s="119"/>
      <c r="J76" s="118" t="s">
        <v>155</v>
      </c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8"/>
      <c r="Z76" s="118"/>
      <c r="AA76" s="118"/>
      <c r="AB76" s="118"/>
      <c r="AC76" s="118"/>
      <c r="AD76" s="118"/>
      <c r="AE76" s="118"/>
      <c r="AF76" s="118"/>
      <c r="AG76" s="120">
        <f>ROUND(AG77,2)</f>
        <v>0</v>
      </c>
      <c r="AH76" s="119"/>
      <c r="AI76" s="119"/>
      <c r="AJ76" s="119"/>
      <c r="AK76" s="119"/>
      <c r="AL76" s="119"/>
      <c r="AM76" s="119"/>
      <c r="AN76" s="121">
        <f>SUM(AG76,AT76)</f>
        <v>0</v>
      </c>
      <c r="AO76" s="119"/>
      <c r="AP76" s="119"/>
      <c r="AQ76" s="122" t="s">
        <v>79</v>
      </c>
      <c r="AR76" s="123"/>
      <c r="AS76" s="124">
        <f>ROUND(AS77,2)</f>
        <v>0</v>
      </c>
      <c r="AT76" s="125">
        <f>ROUND(SUM(AV76:AW76),2)</f>
        <v>0</v>
      </c>
      <c r="AU76" s="126">
        <f>ROUND(AU77,5)</f>
        <v>0</v>
      </c>
      <c r="AV76" s="125">
        <f>ROUND(AZ76*L26,2)</f>
        <v>0</v>
      </c>
      <c r="AW76" s="125">
        <f>ROUND(BA76*L27,2)</f>
        <v>0</v>
      </c>
      <c r="AX76" s="125">
        <f>ROUND(BB76*L26,2)</f>
        <v>0</v>
      </c>
      <c r="AY76" s="125">
        <f>ROUND(BC76*L27,2)</f>
        <v>0</v>
      </c>
      <c r="AZ76" s="125">
        <f>ROUND(AZ77,2)</f>
        <v>0</v>
      </c>
      <c r="BA76" s="125">
        <f>ROUND(BA77,2)</f>
        <v>0</v>
      </c>
      <c r="BB76" s="125">
        <f>ROUND(BB77,2)</f>
        <v>0</v>
      </c>
      <c r="BC76" s="125">
        <f>ROUND(BC77,2)</f>
        <v>0</v>
      </c>
      <c r="BD76" s="127">
        <f>ROUND(BD77,2)</f>
        <v>0</v>
      </c>
      <c r="BS76" s="128" t="s">
        <v>72</v>
      </c>
      <c r="BT76" s="128" t="s">
        <v>80</v>
      </c>
      <c r="BU76" s="128" t="s">
        <v>74</v>
      </c>
      <c r="BV76" s="128" t="s">
        <v>75</v>
      </c>
      <c r="BW76" s="128" t="s">
        <v>156</v>
      </c>
      <c r="BX76" s="128" t="s">
        <v>7</v>
      </c>
      <c r="CL76" s="128" t="s">
        <v>21</v>
      </c>
      <c r="CM76" s="128" t="s">
        <v>82</v>
      </c>
    </row>
    <row r="77" s="6" customFormat="1" ht="28.5" customHeight="1">
      <c r="A77" s="129" t="s">
        <v>83</v>
      </c>
      <c r="B77" s="130"/>
      <c r="C77" s="131"/>
      <c r="D77" s="131"/>
      <c r="E77" s="132" t="s">
        <v>157</v>
      </c>
      <c r="F77" s="132"/>
      <c r="G77" s="132"/>
      <c r="H77" s="132"/>
      <c r="I77" s="132"/>
      <c r="J77" s="131"/>
      <c r="K77" s="132" t="s">
        <v>158</v>
      </c>
      <c r="L77" s="132"/>
      <c r="M77" s="132"/>
      <c r="N77" s="132"/>
      <c r="O77" s="132"/>
      <c r="P77" s="132"/>
      <c r="Q77" s="132"/>
      <c r="R77" s="132"/>
      <c r="S77" s="132"/>
      <c r="T77" s="132"/>
      <c r="U77" s="132"/>
      <c r="V77" s="132"/>
      <c r="W77" s="132"/>
      <c r="X77" s="132"/>
      <c r="Y77" s="132"/>
      <c r="Z77" s="132"/>
      <c r="AA77" s="132"/>
      <c r="AB77" s="132"/>
      <c r="AC77" s="132"/>
      <c r="AD77" s="132"/>
      <c r="AE77" s="132"/>
      <c r="AF77" s="132"/>
      <c r="AG77" s="133">
        <f>'SO 05.1 - SO 05.1 - Velký...'!J29</f>
        <v>0</v>
      </c>
      <c r="AH77" s="131"/>
      <c r="AI77" s="131"/>
      <c r="AJ77" s="131"/>
      <c r="AK77" s="131"/>
      <c r="AL77" s="131"/>
      <c r="AM77" s="131"/>
      <c r="AN77" s="133">
        <f>SUM(AG77,AT77)</f>
        <v>0</v>
      </c>
      <c r="AO77" s="131"/>
      <c r="AP77" s="131"/>
      <c r="AQ77" s="134" t="s">
        <v>86</v>
      </c>
      <c r="AR77" s="135"/>
      <c r="AS77" s="136">
        <v>0</v>
      </c>
      <c r="AT77" s="137">
        <f>ROUND(SUM(AV77:AW77),2)</f>
        <v>0</v>
      </c>
      <c r="AU77" s="138">
        <f>'SO 05.1 - SO 05.1 - Velký...'!P82</f>
        <v>0</v>
      </c>
      <c r="AV77" s="137">
        <f>'SO 05.1 - SO 05.1 - Velký...'!J32</f>
        <v>0</v>
      </c>
      <c r="AW77" s="137">
        <f>'SO 05.1 - SO 05.1 - Velký...'!J33</f>
        <v>0</v>
      </c>
      <c r="AX77" s="137">
        <f>'SO 05.1 - SO 05.1 - Velký...'!J34</f>
        <v>0</v>
      </c>
      <c r="AY77" s="137">
        <f>'SO 05.1 - SO 05.1 - Velký...'!J35</f>
        <v>0</v>
      </c>
      <c r="AZ77" s="137">
        <f>'SO 05.1 - SO 05.1 - Velký...'!F32</f>
        <v>0</v>
      </c>
      <c r="BA77" s="137">
        <f>'SO 05.1 - SO 05.1 - Velký...'!F33</f>
        <v>0</v>
      </c>
      <c r="BB77" s="137">
        <f>'SO 05.1 - SO 05.1 - Velký...'!F34</f>
        <v>0</v>
      </c>
      <c r="BC77" s="137">
        <f>'SO 05.1 - SO 05.1 - Velký...'!F35</f>
        <v>0</v>
      </c>
      <c r="BD77" s="139">
        <f>'SO 05.1 - SO 05.1 - Velký...'!F36</f>
        <v>0</v>
      </c>
      <c r="BT77" s="140" t="s">
        <v>82</v>
      </c>
      <c r="BV77" s="140" t="s">
        <v>75</v>
      </c>
      <c r="BW77" s="140" t="s">
        <v>159</v>
      </c>
      <c r="BX77" s="140" t="s">
        <v>156</v>
      </c>
      <c r="CL77" s="140" t="s">
        <v>21</v>
      </c>
    </row>
    <row r="78" s="5" customFormat="1" ht="16.5" customHeight="1">
      <c r="B78" s="116"/>
      <c r="C78" s="117"/>
      <c r="D78" s="118" t="s">
        <v>160</v>
      </c>
      <c r="E78" s="118"/>
      <c r="F78" s="118"/>
      <c r="G78" s="118"/>
      <c r="H78" s="118"/>
      <c r="I78" s="119"/>
      <c r="J78" s="118" t="s">
        <v>161</v>
      </c>
      <c r="K78" s="118"/>
      <c r="L78" s="118"/>
      <c r="M78" s="118"/>
      <c r="N78" s="118"/>
      <c r="O78" s="118"/>
      <c r="P78" s="118"/>
      <c r="Q78" s="118"/>
      <c r="R78" s="118"/>
      <c r="S78" s="118"/>
      <c r="T78" s="118"/>
      <c r="U78" s="118"/>
      <c r="V78" s="118"/>
      <c r="W78" s="118"/>
      <c r="X78" s="118"/>
      <c r="Y78" s="118"/>
      <c r="Z78" s="118"/>
      <c r="AA78" s="118"/>
      <c r="AB78" s="118"/>
      <c r="AC78" s="118"/>
      <c r="AD78" s="118"/>
      <c r="AE78" s="118"/>
      <c r="AF78" s="118"/>
      <c r="AG78" s="120">
        <f>ROUND(AG79,2)</f>
        <v>0</v>
      </c>
      <c r="AH78" s="119"/>
      <c r="AI78" s="119"/>
      <c r="AJ78" s="119"/>
      <c r="AK78" s="119"/>
      <c r="AL78" s="119"/>
      <c r="AM78" s="119"/>
      <c r="AN78" s="121">
        <f>SUM(AG78,AT78)</f>
        <v>0</v>
      </c>
      <c r="AO78" s="119"/>
      <c r="AP78" s="119"/>
      <c r="AQ78" s="122" t="s">
        <v>79</v>
      </c>
      <c r="AR78" s="123"/>
      <c r="AS78" s="124">
        <f>ROUND(AS79,2)</f>
        <v>0</v>
      </c>
      <c r="AT78" s="125">
        <f>ROUND(SUM(AV78:AW78),2)</f>
        <v>0</v>
      </c>
      <c r="AU78" s="126">
        <f>ROUND(AU79,5)</f>
        <v>0</v>
      </c>
      <c r="AV78" s="125">
        <f>ROUND(AZ78*L26,2)</f>
        <v>0</v>
      </c>
      <c r="AW78" s="125">
        <f>ROUND(BA78*L27,2)</f>
        <v>0</v>
      </c>
      <c r="AX78" s="125">
        <f>ROUND(BB78*L26,2)</f>
        <v>0</v>
      </c>
      <c r="AY78" s="125">
        <f>ROUND(BC78*L27,2)</f>
        <v>0</v>
      </c>
      <c r="AZ78" s="125">
        <f>ROUND(AZ79,2)</f>
        <v>0</v>
      </c>
      <c r="BA78" s="125">
        <f>ROUND(BA79,2)</f>
        <v>0</v>
      </c>
      <c r="BB78" s="125">
        <f>ROUND(BB79,2)</f>
        <v>0</v>
      </c>
      <c r="BC78" s="125">
        <f>ROUND(BC79,2)</f>
        <v>0</v>
      </c>
      <c r="BD78" s="127">
        <f>ROUND(BD79,2)</f>
        <v>0</v>
      </c>
      <c r="BS78" s="128" t="s">
        <v>72</v>
      </c>
      <c r="BT78" s="128" t="s">
        <v>80</v>
      </c>
      <c r="BU78" s="128" t="s">
        <v>74</v>
      </c>
      <c r="BV78" s="128" t="s">
        <v>75</v>
      </c>
      <c r="BW78" s="128" t="s">
        <v>162</v>
      </c>
      <c r="BX78" s="128" t="s">
        <v>7</v>
      </c>
      <c r="CL78" s="128" t="s">
        <v>21</v>
      </c>
      <c r="CM78" s="128" t="s">
        <v>82</v>
      </c>
    </row>
    <row r="79" s="6" customFormat="1" ht="16.5" customHeight="1">
      <c r="A79" s="129" t="s">
        <v>83</v>
      </c>
      <c r="B79" s="130"/>
      <c r="C79" s="131"/>
      <c r="D79" s="131"/>
      <c r="E79" s="132" t="s">
        <v>163</v>
      </c>
      <c r="F79" s="132"/>
      <c r="G79" s="132"/>
      <c r="H79" s="132"/>
      <c r="I79" s="132"/>
      <c r="J79" s="131"/>
      <c r="K79" s="132" t="s">
        <v>164</v>
      </c>
      <c r="L79" s="132"/>
      <c r="M79" s="132"/>
      <c r="N79" s="132"/>
      <c r="O79" s="132"/>
      <c r="P79" s="132"/>
      <c r="Q79" s="132"/>
      <c r="R79" s="132"/>
      <c r="S79" s="132"/>
      <c r="T79" s="132"/>
      <c r="U79" s="132"/>
      <c r="V79" s="132"/>
      <c r="W79" s="132"/>
      <c r="X79" s="132"/>
      <c r="Y79" s="132"/>
      <c r="Z79" s="132"/>
      <c r="AA79" s="132"/>
      <c r="AB79" s="132"/>
      <c r="AC79" s="132"/>
      <c r="AD79" s="132"/>
      <c r="AE79" s="132"/>
      <c r="AF79" s="132"/>
      <c r="AG79" s="133">
        <f>'SO 06.1 - SO 06.1 - Chřib...'!J29</f>
        <v>0</v>
      </c>
      <c r="AH79" s="131"/>
      <c r="AI79" s="131"/>
      <c r="AJ79" s="131"/>
      <c r="AK79" s="131"/>
      <c r="AL79" s="131"/>
      <c r="AM79" s="131"/>
      <c r="AN79" s="133">
        <f>SUM(AG79,AT79)</f>
        <v>0</v>
      </c>
      <c r="AO79" s="131"/>
      <c r="AP79" s="131"/>
      <c r="AQ79" s="134" t="s">
        <v>86</v>
      </c>
      <c r="AR79" s="135"/>
      <c r="AS79" s="136">
        <v>0</v>
      </c>
      <c r="AT79" s="137">
        <f>ROUND(SUM(AV79:AW79),2)</f>
        <v>0</v>
      </c>
      <c r="AU79" s="138">
        <f>'SO 06.1 - SO 06.1 - Chřib...'!P82</f>
        <v>0</v>
      </c>
      <c r="AV79" s="137">
        <f>'SO 06.1 - SO 06.1 - Chřib...'!J32</f>
        <v>0</v>
      </c>
      <c r="AW79" s="137">
        <f>'SO 06.1 - SO 06.1 - Chřib...'!J33</f>
        <v>0</v>
      </c>
      <c r="AX79" s="137">
        <f>'SO 06.1 - SO 06.1 - Chřib...'!J34</f>
        <v>0</v>
      </c>
      <c r="AY79" s="137">
        <f>'SO 06.1 - SO 06.1 - Chřib...'!J35</f>
        <v>0</v>
      </c>
      <c r="AZ79" s="137">
        <f>'SO 06.1 - SO 06.1 - Chřib...'!F32</f>
        <v>0</v>
      </c>
      <c r="BA79" s="137">
        <f>'SO 06.1 - SO 06.1 - Chřib...'!F33</f>
        <v>0</v>
      </c>
      <c r="BB79" s="137">
        <f>'SO 06.1 - SO 06.1 - Chřib...'!F34</f>
        <v>0</v>
      </c>
      <c r="BC79" s="137">
        <f>'SO 06.1 - SO 06.1 - Chřib...'!F35</f>
        <v>0</v>
      </c>
      <c r="BD79" s="139">
        <f>'SO 06.1 - SO 06.1 - Chřib...'!F36</f>
        <v>0</v>
      </c>
      <c r="BT79" s="140" t="s">
        <v>82</v>
      </c>
      <c r="BV79" s="140" t="s">
        <v>75</v>
      </c>
      <c r="BW79" s="140" t="s">
        <v>165</v>
      </c>
      <c r="BX79" s="140" t="s">
        <v>162</v>
      </c>
      <c r="CL79" s="140" t="s">
        <v>21</v>
      </c>
    </row>
    <row r="80" s="5" customFormat="1" ht="16.5" customHeight="1">
      <c r="A80" s="129" t="s">
        <v>83</v>
      </c>
      <c r="B80" s="116"/>
      <c r="C80" s="117"/>
      <c r="D80" s="118" t="s">
        <v>166</v>
      </c>
      <c r="E80" s="118"/>
      <c r="F80" s="118"/>
      <c r="G80" s="118"/>
      <c r="H80" s="118"/>
      <c r="I80" s="119"/>
      <c r="J80" s="118" t="s">
        <v>167</v>
      </c>
      <c r="K80" s="118"/>
      <c r="L80" s="118"/>
      <c r="M80" s="118"/>
      <c r="N80" s="118"/>
      <c r="O80" s="118"/>
      <c r="P80" s="118"/>
      <c r="Q80" s="118"/>
      <c r="R80" s="118"/>
      <c r="S80" s="118"/>
      <c r="T80" s="118"/>
      <c r="U80" s="118"/>
      <c r="V80" s="118"/>
      <c r="W80" s="118"/>
      <c r="X80" s="118"/>
      <c r="Y80" s="118"/>
      <c r="Z80" s="118"/>
      <c r="AA80" s="118"/>
      <c r="AB80" s="118"/>
      <c r="AC80" s="118"/>
      <c r="AD80" s="118"/>
      <c r="AE80" s="118"/>
      <c r="AF80" s="118"/>
      <c r="AG80" s="121">
        <f>'07 - ASP pro SO 01.3 -  S...'!J27</f>
        <v>0</v>
      </c>
      <c r="AH80" s="119"/>
      <c r="AI80" s="119"/>
      <c r="AJ80" s="119"/>
      <c r="AK80" s="119"/>
      <c r="AL80" s="119"/>
      <c r="AM80" s="119"/>
      <c r="AN80" s="121">
        <f>SUM(AG80,AT80)</f>
        <v>0</v>
      </c>
      <c r="AO80" s="119"/>
      <c r="AP80" s="119"/>
      <c r="AQ80" s="122" t="s">
        <v>79</v>
      </c>
      <c r="AR80" s="123"/>
      <c r="AS80" s="124">
        <v>0</v>
      </c>
      <c r="AT80" s="125">
        <f>ROUND(SUM(AV80:AW80),2)</f>
        <v>0</v>
      </c>
      <c r="AU80" s="126">
        <f>'07 - ASP pro SO 01.3 -  S...'!P76</f>
        <v>0</v>
      </c>
      <c r="AV80" s="125">
        <f>'07 - ASP pro SO 01.3 -  S...'!J30</f>
        <v>0</v>
      </c>
      <c r="AW80" s="125">
        <f>'07 - ASP pro SO 01.3 -  S...'!J31</f>
        <v>0</v>
      </c>
      <c r="AX80" s="125">
        <f>'07 - ASP pro SO 01.3 -  S...'!J32</f>
        <v>0</v>
      </c>
      <c r="AY80" s="125">
        <f>'07 - ASP pro SO 01.3 -  S...'!J33</f>
        <v>0</v>
      </c>
      <c r="AZ80" s="125">
        <f>'07 - ASP pro SO 01.3 -  S...'!F30</f>
        <v>0</v>
      </c>
      <c r="BA80" s="125">
        <f>'07 - ASP pro SO 01.3 -  S...'!F31</f>
        <v>0</v>
      </c>
      <c r="BB80" s="125">
        <f>'07 - ASP pro SO 01.3 -  S...'!F32</f>
        <v>0</v>
      </c>
      <c r="BC80" s="125">
        <f>'07 - ASP pro SO 01.3 -  S...'!F33</f>
        <v>0</v>
      </c>
      <c r="BD80" s="127">
        <f>'07 - ASP pro SO 01.3 -  S...'!F34</f>
        <v>0</v>
      </c>
      <c r="BT80" s="128" t="s">
        <v>80</v>
      </c>
      <c r="BV80" s="128" t="s">
        <v>75</v>
      </c>
      <c r="BW80" s="128" t="s">
        <v>168</v>
      </c>
      <c r="BX80" s="128" t="s">
        <v>7</v>
      </c>
      <c r="CL80" s="128" t="s">
        <v>21</v>
      </c>
      <c r="CM80" s="128" t="s">
        <v>82</v>
      </c>
    </row>
    <row r="81" s="5" customFormat="1" ht="31.5" customHeight="1">
      <c r="A81" s="129" t="s">
        <v>83</v>
      </c>
      <c r="B81" s="116"/>
      <c r="C81" s="117"/>
      <c r="D81" s="118" t="s">
        <v>169</v>
      </c>
      <c r="E81" s="118"/>
      <c r="F81" s="118"/>
      <c r="G81" s="118"/>
      <c r="H81" s="118"/>
      <c r="I81" s="119"/>
      <c r="J81" s="118" t="s">
        <v>170</v>
      </c>
      <c r="K81" s="118"/>
      <c r="L81" s="118"/>
      <c r="M81" s="118"/>
      <c r="N81" s="118"/>
      <c r="O81" s="118"/>
      <c r="P81" s="118"/>
      <c r="Q81" s="118"/>
      <c r="R81" s="118"/>
      <c r="S81" s="118"/>
      <c r="T81" s="118"/>
      <c r="U81" s="118"/>
      <c r="V81" s="118"/>
      <c r="W81" s="118"/>
      <c r="X81" s="118"/>
      <c r="Y81" s="118"/>
      <c r="Z81" s="118"/>
      <c r="AA81" s="118"/>
      <c r="AB81" s="118"/>
      <c r="AC81" s="118"/>
      <c r="AD81" s="118"/>
      <c r="AE81" s="118"/>
      <c r="AF81" s="118"/>
      <c r="AG81" s="121">
        <f>'08 - Materiál dodávaný ob...'!J27</f>
        <v>0</v>
      </c>
      <c r="AH81" s="119"/>
      <c r="AI81" s="119"/>
      <c r="AJ81" s="119"/>
      <c r="AK81" s="119"/>
      <c r="AL81" s="119"/>
      <c r="AM81" s="119"/>
      <c r="AN81" s="121">
        <f>SUM(AG81,AT81)</f>
        <v>0</v>
      </c>
      <c r="AO81" s="119"/>
      <c r="AP81" s="119"/>
      <c r="AQ81" s="122" t="s">
        <v>79</v>
      </c>
      <c r="AR81" s="123"/>
      <c r="AS81" s="124">
        <v>0</v>
      </c>
      <c r="AT81" s="125">
        <f>ROUND(SUM(AV81:AW81),2)</f>
        <v>0</v>
      </c>
      <c r="AU81" s="126">
        <f>'08 - Materiál dodávaný ob...'!P76</f>
        <v>0</v>
      </c>
      <c r="AV81" s="125">
        <f>'08 - Materiál dodávaný ob...'!J30</f>
        <v>0</v>
      </c>
      <c r="AW81" s="125">
        <f>'08 - Materiál dodávaný ob...'!J31</f>
        <v>0</v>
      </c>
      <c r="AX81" s="125">
        <f>'08 - Materiál dodávaný ob...'!J32</f>
        <v>0</v>
      </c>
      <c r="AY81" s="125">
        <f>'08 - Materiál dodávaný ob...'!J33</f>
        <v>0</v>
      </c>
      <c r="AZ81" s="125">
        <f>'08 - Materiál dodávaný ob...'!F30</f>
        <v>0</v>
      </c>
      <c r="BA81" s="125">
        <f>'08 - Materiál dodávaný ob...'!F31</f>
        <v>0</v>
      </c>
      <c r="BB81" s="125">
        <f>'08 - Materiál dodávaný ob...'!F32</f>
        <v>0</v>
      </c>
      <c r="BC81" s="125">
        <f>'08 - Materiál dodávaný ob...'!F33</f>
        <v>0</v>
      </c>
      <c r="BD81" s="127">
        <f>'08 - Materiál dodávaný ob...'!F34</f>
        <v>0</v>
      </c>
      <c r="BT81" s="128" t="s">
        <v>80</v>
      </c>
      <c r="BV81" s="128" t="s">
        <v>75</v>
      </c>
      <c r="BW81" s="128" t="s">
        <v>171</v>
      </c>
      <c r="BX81" s="128" t="s">
        <v>7</v>
      </c>
      <c r="CL81" s="128" t="s">
        <v>21</v>
      </c>
      <c r="CM81" s="128" t="s">
        <v>82</v>
      </c>
    </row>
    <row r="82" s="5" customFormat="1" ht="16.5" customHeight="1">
      <c r="A82" s="129" t="s">
        <v>83</v>
      </c>
      <c r="B82" s="116"/>
      <c r="C82" s="117"/>
      <c r="D82" s="118" t="s">
        <v>172</v>
      </c>
      <c r="E82" s="118"/>
      <c r="F82" s="118"/>
      <c r="G82" s="118"/>
      <c r="H82" s="118"/>
      <c r="I82" s="119"/>
      <c r="J82" s="118" t="s">
        <v>173</v>
      </c>
      <c r="K82" s="118"/>
      <c r="L82" s="118"/>
      <c r="M82" s="118"/>
      <c r="N82" s="118"/>
      <c r="O82" s="118"/>
      <c r="P82" s="118"/>
      <c r="Q82" s="118"/>
      <c r="R82" s="118"/>
      <c r="S82" s="118"/>
      <c r="T82" s="118"/>
      <c r="U82" s="118"/>
      <c r="V82" s="118"/>
      <c r="W82" s="118"/>
      <c r="X82" s="118"/>
      <c r="Y82" s="118"/>
      <c r="Z82" s="118"/>
      <c r="AA82" s="118"/>
      <c r="AB82" s="118"/>
      <c r="AC82" s="118"/>
      <c r="AD82" s="118"/>
      <c r="AE82" s="118"/>
      <c r="AF82" s="118"/>
      <c r="AG82" s="121">
        <f>'09 - Přeprava materiálu a...'!J27</f>
        <v>0</v>
      </c>
      <c r="AH82" s="119"/>
      <c r="AI82" s="119"/>
      <c r="AJ82" s="119"/>
      <c r="AK82" s="119"/>
      <c r="AL82" s="119"/>
      <c r="AM82" s="119"/>
      <c r="AN82" s="121">
        <f>SUM(AG82,AT82)</f>
        <v>0</v>
      </c>
      <c r="AO82" s="119"/>
      <c r="AP82" s="119"/>
      <c r="AQ82" s="122" t="s">
        <v>79</v>
      </c>
      <c r="AR82" s="123"/>
      <c r="AS82" s="124">
        <v>0</v>
      </c>
      <c r="AT82" s="125">
        <f>ROUND(SUM(AV82:AW82),2)</f>
        <v>0</v>
      </c>
      <c r="AU82" s="126">
        <f>'09 - Přeprava materiálu a...'!P76</f>
        <v>0</v>
      </c>
      <c r="AV82" s="125">
        <f>'09 - Přeprava materiálu a...'!J30</f>
        <v>0</v>
      </c>
      <c r="AW82" s="125">
        <f>'09 - Přeprava materiálu a...'!J31</f>
        <v>0</v>
      </c>
      <c r="AX82" s="125">
        <f>'09 - Přeprava materiálu a...'!J32</f>
        <v>0</v>
      </c>
      <c r="AY82" s="125">
        <f>'09 - Přeprava materiálu a...'!J33</f>
        <v>0</v>
      </c>
      <c r="AZ82" s="125">
        <f>'09 - Přeprava materiálu a...'!F30</f>
        <v>0</v>
      </c>
      <c r="BA82" s="125">
        <f>'09 - Přeprava materiálu a...'!F31</f>
        <v>0</v>
      </c>
      <c r="BB82" s="125">
        <f>'09 - Přeprava materiálu a...'!F32</f>
        <v>0</v>
      </c>
      <c r="BC82" s="125">
        <f>'09 - Přeprava materiálu a...'!F33</f>
        <v>0</v>
      </c>
      <c r="BD82" s="127">
        <f>'09 - Přeprava materiálu a...'!F34</f>
        <v>0</v>
      </c>
      <c r="BT82" s="128" t="s">
        <v>80</v>
      </c>
      <c r="BV82" s="128" t="s">
        <v>75</v>
      </c>
      <c r="BW82" s="128" t="s">
        <v>174</v>
      </c>
      <c r="BX82" s="128" t="s">
        <v>7</v>
      </c>
      <c r="CL82" s="128" t="s">
        <v>21</v>
      </c>
      <c r="CM82" s="128" t="s">
        <v>82</v>
      </c>
    </row>
    <row r="83" s="5" customFormat="1" ht="16.5" customHeight="1">
      <c r="A83" s="129" t="s">
        <v>83</v>
      </c>
      <c r="B83" s="116"/>
      <c r="C83" s="117"/>
      <c r="D83" s="118" t="s">
        <v>175</v>
      </c>
      <c r="E83" s="118"/>
      <c r="F83" s="118"/>
      <c r="G83" s="118"/>
      <c r="H83" s="118"/>
      <c r="I83" s="119"/>
      <c r="J83" s="118" t="s">
        <v>176</v>
      </c>
      <c r="K83" s="118"/>
      <c r="L83" s="118"/>
      <c r="M83" s="118"/>
      <c r="N83" s="118"/>
      <c r="O83" s="118"/>
      <c r="P83" s="118"/>
      <c r="Q83" s="118"/>
      <c r="R83" s="118"/>
      <c r="S83" s="118"/>
      <c r="T83" s="118"/>
      <c r="U83" s="118"/>
      <c r="V83" s="118"/>
      <c r="W83" s="118"/>
      <c r="X83" s="118"/>
      <c r="Y83" s="118"/>
      <c r="Z83" s="118"/>
      <c r="AA83" s="118"/>
      <c r="AB83" s="118"/>
      <c r="AC83" s="118"/>
      <c r="AD83" s="118"/>
      <c r="AE83" s="118"/>
      <c r="AF83" s="118"/>
      <c r="AG83" s="121">
        <f>'10 - VRN'!J27</f>
        <v>0</v>
      </c>
      <c r="AH83" s="119"/>
      <c r="AI83" s="119"/>
      <c r="AJ83" s="119"/>
      <c r="AK83" s="119"/>
      <c r="AL83" s="119"/>
      <c r="AM83" s="119"/>
      <c r="AN83" s="121">
        <f>SUM(AG83,AT83)</f>
        <v>0</v>
      </c>
      <c r="AO83" s="119"/>
      <c r="AP83" s="119"/>
      <c r="AQ83" s="122" t="s">
        <v>79</v>
      </c>
      <c r="AR83" s="123"/>
      <c r="AS83" s="141">
        <v>0</v>
      </c>
      <c r="AT83" s="142">
        <f>ROUND(SUM(AV83:AW83),2)</f>
        <v>0</v>
      </c>
      <c r="AU83" s="143">
        <f>'10 - VRN'!P76</f>
        <v>0</v>
      </c>
      <c r="AV83" s="142">
        <f>'10 - VRN'!J30</f>
        <v>0</v>
      </c>
      <c r="AW83" s="142">
        <f>'10 - VRN'!J31</f>
        <v>0</v>
      </c>
      <c r="AX83" s="142">
        <f>'10 - VRN'!J32</f>
        <v>0</v>
      </c>
      <c r="AY83" s="142">
        <f>'10 - VRN'!J33</f>
        <v>0</v>
      </c>
      <c r="AZ83" s="142">
        <f>'10 - VRN'!F30</f>
        <v>0</v>
      </c>
      <c r="BA83" s="142">
        <f>'10 - VRN'!F31</f>
        <v>0</v>
      </c>
      <c r="BB83" s="142">
        <f>'10 - VRN'!F32</f>
        <v>0</v>
      </c>
      <c r="BC83" s="142">
        <f>'10 - VRN'!F33</f>
        <v>0</v>
      </c>
      <c r="BD83" s="144">
        <f>'10 - VRN'!F34</f>
        <v>0</v>
      </c>
      <c r="BT83" s="128" t="s">
        <v>80</v>
      </c>
      <c r="BV83" s="128" t="s">
        <v>75</v>
      </c>
      <c r="BW83" s="128" t="s">
        <v>177</v>
      </c>
      <c r="BX83" s="128" t="s">
        <v>7</v>
      </c>
      <c r="CL83" s="128" t="s">
        <v>21</v>
      </c>
      <c r="CM83" s="128" t="s">
        <v>82</v>
      </c>
    </row>
    <row r="84" s="1" customFormat="1" ht="30" customHeight="1">
      <c r="B84" s="43"/>
      <c r="C84" s="71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69"/>
    </row>
    <row r="85" s="1" customFormat="1" ht="6.96" customHeight="1">
      <c r="B85" s="64"/>
      <c r="C85" s="65"/>
      <c r="D85" s="65"/>
      <c r="E85" s="65"/>
      <c r="F85" s="65"/>
      <c r="G85" s="65"/>
      <c r="H85" s="65"/>
      <c r="I85" s="65"/>
      <c r="J85" s="65"/>
      <c r="K85" s="65"/>
      <c r="L85" s="65"/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  <c r="AN85" s="65"/>
      <c r="AO85" s="65"/>
      <c r="AP85" s="65"/>
      <c r="AQ85" s="65"/>
      <c r="AR85" s="69"/>
    </row>
  </sheetData>
  <sheetProtection sheet="1" formatColumns="0" formatRows="0" objects="1" scenarios="1" spinCount="100000" saltValue="mAtW2D0GvKBcKyIqAlQUtgcLkr0gU3PYTw/JrboGK10i/p2qZVqwQkndtsr9mhbZQeWubK9zFQn/ZpQ7GJhCRA==" hashValue="3Nflo7dxZ2KEQFf/827tr2mbkgzBuJX7ygyaQjqqIcthKUg6gyCM2jDxCyEM3LMnk+C5J4o49/0fRBmoi9Btow==" algorithmName="SHA-512" password="CC35"/>
  <mergeCells count="165">
    <mergeCell ref="AG79:AM79"/>
    <mergeCell ref="AG78:AM78"/>
    <mergeCell ref="AG80:AM80"/>
    <mergeCell ref="AG81:AM81"/>
    <mergeCell ref="AG82:AM82"/>
    <mergeCell ref="AG83:AM83"/>
    <mergeCell ref="AN70:AP70"/>
    <mergeCell ref="AN69:AP69"/>
    <mergeCell ref="AN71:AP71"/>
    <mergeCell ref="AN72:AP72"/>
    <mergeCell ref="AN73:AP73"/>
    <mergeCell ref="AN74:AP74"/>
    <mergeCell ref="AN75:AP75"/>
    <mergeCell ref="AN76:AP76"/>
    <mergeCell ref="AN77:AP77"/>
    <mergeCell ref="AN78:AP78"/>
    <mergeCell ref="AN79:AP79"/>
    <mergeCell ref="AN80:AP80"/>
    <mergeCell ref="AN81:AP81"/>
    <mergeCell ref="AN82:AP82"/>
    <mergeCell ref="AN83:AP83"/>
    <mergeCell ref="D82:H82"/>
    <mergeCell ref="D81:H81"/>
    <mergeCell ref="D83:H83"/>
    <mergeCell ref="K64:AF64"/>
    <mergeCell ref="J80:AF80"/>
    <mergeCell ref="J81:AF81"/>
    <mergeCell ref="J82:AF82"/>
    <mergeCell ref="J83:AF83"/>
    <mergeCell ref="AN53:AP53"/>
    <mergeCell ref="AN52:AP52"/>
    <mergeCell ref="AG52:AM52"/>
    <mergeCell ref="AG53:AM53"/>
    <mergeCell ref="AG54:AM54"/>
    <mergeCell ref="AG55:AM55"/>
    <mergeCell ref="AG56:AM56"/>
    <mergeCell ref="AG57:AM57"/>
    <mergeCell ref="AG58:AM58"/>
    <mergeCell ref="AG59:AM59"/>
    <mergeCell ref="AG60:AM60"/>
    <mergeCell ref="AG61:AM61"/>
    <mergeCell ref="AG62:AM62"/>
    <mergeCell ref="AG51:AM51"/>
    <mergeCell ref="AN51:AP51"/>
    <mergeCell ref="L42:AO42"/>
    <mergeCell ref="AM44:AN44"/>
    <mergeCell ref="I49:AF49"/>
    <mergeCell ref="AG49:AM49"/>
    <mergeCell ref="K53:AF53"/>
    <mergeCell ref="K54:AF54"/>
    <mergeCell ref="K55:AF55"/>
    <mergeCell ref="K56:AF56"/>
    <mergeCell ref="K57:AF57"/>
    <mergeCell ref="K58:AF58"/>
    <mergeCell ref="K59:AF59"/>
    <mergeCell ref="J60:AF60"/>
    <mergeCell ref="K61:AF61"/>
    <mergeCell ref="K62:AF62"/>
    <mergeCell ref="K63:AF63"/>
    <mergeCell ref="C49:G49"/>
    <mergeCell ref="D52:H52"/>
    <mergeCell ref="E53:I53"/>
    <mergeCell ref="E54:I54"/>
    <mergeCell ref="E55:I55"/>
    <mergeCell ref="E56:I56"/>
    <mergeCell ref="AN54:AP54"/>
    <mergeCell ref="AN59:AP59"/>
    <mergeCell ref="AN57:AP57"/>
    <mergeCell ref="AN55:AP55"/>
    <mergeCell ref="AN56:AP56"/>
    <mergeCell ref="AN58:AP58"/>
    <mergeCell ref="AN60:AP60"/>
    <mergeCell ref="AN61:AP61"/>
    <mergeCell ref="AN62:AP62"/>
    <mergeCell ref="AN63:AP63"/>
    <mergeCell ref="AN64:AP64"/>
    <mergeCell ref="AN65:AP65"/>
    <mergeCell ref="AN66:AP66"/>
    <mergeCell ref="AN67:AP67"/>
    <mergeCell ref="AN68:AP68"/>
    <mergeCell ref="E57:I57"/>
    <mergeCell ref="E58:I58"/>
    <mergeCell ref="E59:I59"/>
    <mergeCell ref="D60:H60"/>
    <mergeCell ref="E61:I61"/>
    <mergeCell ref="E62:I62"/>
    <mergeCell ref="E63:I63"/>
    <mergeCell ref="E64:I64"/>
    <mergeCell ref="D65:H65"/>
    <mergeCell ref="AG63:AM63"/>
    <mergeCell ref="AG64:AM64"/>
    <mergeCell ref="AG65:AM65"/>
    <mergeCell ref="AG66:AM66"/>
    <mergeCell ref="AG67:AM67"/>
    <mergeCell ref="AG68:AM68"/>
    <mergeCell ref="AG69:AM69"/>
    <mergeCell ref="AG70:AM70"/>
    <mergeCell ref="AG71:AM71"/>
    <mergeCell ref="AG72:AM72"/>
    <mergeCell ref="AG73:AM73"/>
    <mergeCell ref="AG74:AM74"/>
    <mergeCell ref="AG75:AM75"/>
    <mergeCell ref="AG76:AM76"/>
    <mergeCell ref="AG77:AM77"/>
    <mergeCell ref="J65:AF65"/>
    <mergeCell ref="K66:AF66"/>
    <mergeCell ref="K67:AF67"/>
    <mergeCell ref="K68:AF68"/>
    <mergeCell ref="K69:AF69"/>
    <mergeCell ref="J70:AF70"/>
    <mergeCell ref="K71:AF71"/>
    <mergeCell ref="K72:AF72"/>
    <mergeCell ref="K73:AF73"/>
    <mergeCell ref="K74:AF74"/>
    <mergeCell ref="K75:AF75"/>
    <mergeCell ref="J76:AF76"/>
    <mergeCell ref="K77:AF77"/>
    <mergeCell ref="J78:AF78"/>
    <mergeCell ref="K79:AF79"/>
    <mergeCell ref="E66:I66"/>
    <mergeCell ref="E73:I73"/>
    <mergeCell ref="E67:I67"/>
    <mergeCell ref="E68:I68"/>
    <mergeCell ref="E69:I69"/>
    <mergeCell ref="D70:H70"/>
    <mergeCell ref="E71:I71"/>
    <mergeCell ref="E72:I72"/>
    <mergeCell ref="E74:I74"/>
    <mergeCell ref="E75:I75"/>
    <mergeCell ref="D76:H76"/>
    <mergeCell ref="E77:I77"/>
    <mergeCell ref="D78:H78"/>
    <mergeCell ref="E79:I79"/>
    <mergeCell ref="D80:H80"/>
    <mergeCell ref="K5:AO5"/>
    <mergeCell ref="W28:AE28"/>
    <mergeCell ref="AK28:AO28"/>
    <mergeCell ref="BE5:BE32"/>
    <mergeCell ref="W30:AE30"/>
    <mergeCell ref="X32:AB32"/>
    <mergeCell ref="AK32:AO32"/>
    <mergeCell ref="AR2:BE2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30:O30"/>
    <mergeCell ref="AK30:AO30"/>
    <mergeCell ref="K6:AO6"/>
    <mergeCell ref="J52:AF52"/>
    <mergeCell ref="W29:AE29"/>
    <mergeCell ref="AK29:AO29"/>
    <mergeCell ref="AM46:AP46"/>
    <mergeCell ref="AS46:AT48"/>
    <mergeCell ref="AN49:AP49"/>
  </mergeCells>
  <hyperlinks>
    <hyperlink ref="K1:S1" location="C2" display="1) Rekapitulace stavby"/>
    <hyperlink ref="W1:AI1" location="C51" display="2) Rekapitulace objektů stavby a soupisů prací"/>
    <hyperlink ref="A53" location="'SO 01.1 - SO 01.1 - km 39...'!C2" display="/"/>
    <hyperlink ref="A54" location="'SO 01.2 - SO 01.2 - km 39...'!C2" display="/"/>
    <hyperlink ref="A55" location="'SO 01.3 - SO 01.3 - km 39...'!C2" display="/"/>
    <hyperlink ref="A56" location="'SO 01.4 - SO 01.4 - km 39...'!C2" display="/"/>
    <hyperlink ref="A57" location="'SO 01.5 - SO 01.5 - km 39...'!C2" display="/"/>
    <hyperlink ref="A58" location="'SO 01.6 - SO 01.6 - km 39...'!C2" display="/"/>
    <hyperlink ref="A59" location="'SO 01.7 - SO 01.7 - km 39...'!C2" display="/"/>
    <hyperlink ref="A61" location="'SO 02.1 - SO 02.1 - km 39...'!C2" display="/"/>
    <hyperlink ref="A62" location="'SO 02.2 - SO 02.2 - km 41...'!C2" display="/"/>
    <hyperlink ref="A63" location="'SO 02.3 - SO 02.3 - km 41...'!C2" display="/"/>
    <hyperlink ref="A64" location="'SO 02.4 - SO 02.4 - km 41...'!C2" display="/"/>
    <hyperlink ref="A66" location="'SO 03.1 - SO 03.1 - km 42...'!C2" display="/"/>
    <hyperlink ref="A67" location="'SO 03.2 - SO 03.2 - km 44...'!C2" display="/"/>
    <hyperlink ref="A68" location="'SO 03.3 - SO 03.3 - km 44...'!C2" display="/"/>
    <hyperlink ref="A69" location="'SO 03.4 - SO 03.4 -  km 4...'!C2" display="/"/>
    <hyperlink ref="A71" location="'SO 04.1 - SO 04.1 - 5. SK...'!C2" display="/"/>
    <hyperlink ref="A72" location="'SO 04.2 - SO 04.2 - ÚL zá...'!C2" display="/"/>
    <hyperlink ref="A73" location="'SO 04.3 - SO 04.3 - ÚL zá...'!C2" display="/"/>
    <hyperlink ref="A74" location="'SO 04.4 - SO 04.4 - ÚL zá...'!C2" display="/"/>
    <hyperlink ref="A75" location="'SO 04.5 - SO 04.5 - ÚL zá...'!C2" display="/"/>
    <hyperlink ref="A77" location="'SO 05.1 - SO 05.1 - Velký...'!C2" display="/"/>
    <hyperlink ref="A79" location="'SO 06.1 - SO 06.1 - Chřib...'!C2" display="/"/>
    <hyperlink ref="A80" location="'07 - ASP pro SO 01.3 -  S...'!C2" display="/"/>
    <hyperlink ref="A81" location="'08 - Materiál dodávaný ob...'!C2" display="/"/>
    <hyperlink ref="A82" location="'09 - Přeprava materiálu a...'!C2" display="/"/>
    <hyperlink ref="A83" location="'10 - VRN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178</v>
      </c>
      <c r="G1" s="148" t="s">
        <v>179</v>
      </c>
      <c r="H1" s="148"/>
      <c r="I1" s="149"/>
      <c r="J1" s="148" t="s">
        <v>180</v>
      </c>
      <c r="K1" s="147" t="s">
        <v>181</v>
      </c>
      <c r="L1" s="148" t="s">
        <v>182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114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82</v>
      </c>
    </row>
    <row r="4" ht="36.96" customHeight="1">
      <c r="B4" s="25"/>
      <c r="C4" s="26"/>
      <c r="D4" s="27" t="s">
        <v>183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zakázky'!K6</f>
        <v>Výměna kolejnic u ST Ústí n.L. v úseku Mělník - Děčín východ a navazujících tratích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184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502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186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537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21</v>
      </c>
      <c r="K13" s="48"/>
    </row>
    <row r="14" s="1" customFormat="1" ht="14.4" customHeight="1">
      <c r="B14" s="43"/>
      <c r="C14" s="44"/>
      <c r="D14" s="37" t="s">
        <v>23</v>
      </c>
      <c r="E14" s="44"/>
      <c r="F14" s="32" t="s">
        <v>24</v>
      </c>
      <c r="G14" s="44"/>
      <c r="H14" s="44"/>
      <c r="I14" s="155" t="s">
        <v>25</v>
      </c>
      <c r="J14" s="156" t="str">
        <f>'Rekapitulace zakázky'!AN8</f>
        <v>17. 10. 2018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27</v>
      </c>
      <c r="E16" s="44"/>
      <c r="F16" s="44"/>
      <c r="G16" s="44"/>
      <c r="H16" s="44"/>
      <c r="I16" s="155" t="s">
        <v>28</v>
      </c>
      <c r="J16" s="32" t="s">
        <v>29</v>
      </c>
      <c r="K16" s="48"/>
    </row>
    <row r="17" s="1" customFormat="1" ht="18" customHeight="1">
      <c r="B17" s="43"/>
      <c r="C17" s="44"/>
      <c r="D17" s="44"/>
      <c r="E17" s="32" t="s">
        <v>30</v>
      </c>
      <c r="F17" s="44"/>
      <c r="G17" s="44"/>
      <c r="H17" s="44"/>
      <c r="I17" s="155" t="s">
        <v>31</v>
      </c>
      <c r="J17" s="32" t="s">
        <v>32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33</v>
      </c>
      <c r="E19" s="44"/>
      <c r="F19" s="44"/>
      <c r="G19" s="44"/>
      <c r="H19" s="44"/>
      <c r="I19" s="155" t="s">
        <v>28</v>
      </c>
      <c r="J19" s="32" t="str">
        <f>IF('Rekapitulace zakázky'!AN13="Vyplň údaj","",IF('Rekapitulace zakázky'!AN13="","",'Rekapitulace zakázky'!AN13))</f>
        <v/>
      </c>
      <c r="K19" s="48"/>
    </row>
    <row r="20" s="1" customFormat="1" ht="18" customHeight="1">
      <c r="B20" s="43"/>
      <c r="C20" s="44"/>
      <c r="D20" s="44"/>
      <c r="E20" s="32" t="str">
        <f>IF('Rekapitulace zakázky'!E14="Vyplň údaj","",IF('Rekapitulace zakázky'!E14="","",'Rekapitulace zakázky'!E14))</f>
        <v/>
      </c>
      <c r="F20" s="44"/>
      <c r="G20" s="44"/>
      <c r="H20" s="44"/>
      <c r="I20" s="155" t="s">
        <v>31</v>
      </c>
      <c r="J20" s="32" t="str">
        <f>IF('Rekapitulace zakázky'!AN14="Vyplň údaj","",IF('Rekapitulace zakázky'!AN14="","",'Rekapitulace zakázky'!AN14))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35</v>
      </c>
      <c r="E22" s="44"/>
      <c r="F22" s="44"/>
      <c r="G22" s="44"/>
      <c r="H22" s="44"/>
      <c r="I22" s="155" t="s">
        <v>28</v>
      </c>
      <c r="J22" s="32" t="str">
        <f>IF('Rekapitulace zakázky'!AN16="","",'Rekapitulace zakázky'!AN16)</f>
        <v/>
      </c>
      <c r="K22" s="48"/>
    </row>
    <row r="23" s="1" customFormat="1" ht="18" customHeight="1">
      <c r="B23" s="43"/>
      <c r="C23" s="44"/>
      <c r="D23" s="44"/>
      <c r="E23" s="32" t="str">
        <f>IF('Rekapitulace zakázky'!E17="","",'Rekapitulace zakázky'!E17)</f>
        <v xml:space="preserve"> </v>
      </c>
      <c r="F23" s="44"/>
      <c r="G23" s="44"/>
      <c r="H23" s="44"/>
      <c r="I23" s="155" t="s">
        <v>31</v>
      </c>
      <c r="J23" s="32" t="str">
        <f>IF('Rekapitulace zakázky'!AN17="","",'Rekapitulace zakázky'!AN17)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38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21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39</v>
      </c>
      <c r="E29" s="44"/>
      <c r="F29" s="44"/>
      <c r="G29" s="44"/>
      <c r="H29" s="44"/>
      <c r="I29" s="153"/>
      <c r="J29" s="164">
        <f>ROUND(J82,2)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41</v>
      </c>
      <c r="G31" s="44"/>
      <c r="H31" s="44"/>
      <c r="I31" s="165" t="s">
        <v>40</v>
      </c>
      <c r="J31" s="49" t="s">
        <v>42</v>
      </c>
      <c r="K31" s="48"/>
    </row>
    <row r="32" s="1" customFormat="1" ht="14.4" customHeight="1">
      <c r="B32" s="43"/>
      <c r="C32" s="44"/>
      <c r="D32" s="52" t="s">
        <v>43</v>
      </c>
      <c r="E32" s="52" t="s">
        <v>44</v>
      </c>
      <c r="F32" s="166">
        <f>ROUND(SUM(BE82:BE112), 2)</f>
        <v>0</v>
      </c>
      <c r="G32" s="44"/>
      <c r="H32" s="44"/>
      <c r="I32" s="167">
        <v>0.20999999999999999</v>
      </c>
      <c r="J32" s="166">
        <f>ROUND(ROUND((SUM(BE82:BE112)), 2)*I32, 2)</f>
        <v>0</v>
      </c>
      <c r="K32" s="48"/>
    </row>
    <row r="33" s="1" customFormat="1" ht="14.4" customHeight="1">
      <c r="B33" s="43"/>
      <c r="C33" s="44"/>
      <c r="D33" s="44"/>
      <c r="E33" s="52" t="s">
        <v>45</v>
      </c>
      <c r="F33" s="166">
        <f>ROUND(SUM(BF82:BF112), 2)</f>
        <v>0</v>
      </c>
      <c r="G33" s="44"/>
      <c r="H33" s="44"/>
      <c r="I33" s="167">
        <v>0.14999999999999999</v>
      </c>
      <c r="J33" s="166">
        <f>ROUND(ROUND((SUM(BF82:BF112)),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46</v>
      </c>
      <c r="F34" s="166">
        <f>ROUND(SUM(BG82:BG112),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47</v>
      </c>
      <c r="F35" s="166">
        <f>ROUND(SUM(BH82:BH112),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48</v>
      </c>
      <c r="F36" s="166">
        <f>ROUND(SUM(BI82:BI112),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49</v>
      </c>
      <c r="E38" s="95"/>
      <c r="F38" s="95"/>
      <c r="G38" s="170" t="s">
        <v>50</v>
      </c>
      <c r="H38" s="171" t="s">
        <v>51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188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Výměna kolejnic u ST Ústí n.L. v úseku Mělník - Děčín východ a navazujících tratích</v>
      </c>
      <c r="F47" s="37"/>
      <c r="G47" s="37"/>
      <c r="H47" s="37"/>
      <c r="I47" s="153"/>
      <c r="J47" s="44"/>
      <c r="K47" s="48"/>
    </row>
    <row r="48">
      <c r="B48" s="25"/>
      <c r="C48" s="37" t="s">
        <v>184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502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186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 02.2 - SO 02.2 - km 414,520 - 414,830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23</v>
      </c>
      <c r="D53" s="44"/>
      <c r="E53" s="44"/>
      <c r="F53" s="32" t="str">
        <f>F14</f>
        <v>trať 072, 073, 081, 083 a 130</v>
      </c>
      <c r="G53" s="44"/>
      <c r="H53" s="44"/>
      <c r="I53" s="155" t="s">
        <v>25</v>
      </c>
      <c r="J53" s="156" t="str">
        <f>IF(J14="","",J14)</f>
        <v>17. 10. 2018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27</v>
      </c>
      <c r="D55" s="44"/>
      <c r="E55" s="44"/>
      <c r="F55" s="32" t="str">
        <f>E17</f>
        <v>SŽDC s.o., OŘ Ústí n.L., ST Ústí n.L.</v>
      </c>
      <c r="G55" s="44"/>
      <c r="H55" s="44"/>
      <c r="I55" s="155" t="s">
        <v>35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33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189</v>
      </c>
      <c r="D58" s="168"/>
      <c r="E58" s="168"/>
      <c r="F58" s="168"/>
      <c r="G58" s="168"/>
      <c r="H58" s="168"/>
      <c r="I58" s="182"/>
      <c r="J58" s="183" t="s">
        <v>190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191</v>
      </c>
      <c r="D60" s="44"/>
      <c r="E60" s="44"/>
      <c r="F60" s="44"/>
      <c r="G60" s="44"/>
      <c r="H60" s="44"/>
      <c r="I60" s="153"/>
      <c r="J60" s="164">
        <f>J82</f>
        <v>0</v>
      </c>
      <c r="K60" s="48"/>
      <c r="AU60" s="21" t="s">
        <v>192</v>
      </c>
    </row>
    <row r="61" s="1" customFormat="1" ht="21.84" customHeight="1">
      <c r="B61" s="43"/>
      <c r="C61" s="44"/>
      <c r="D61" s="44"/>
      <c r="E61" s="44"/>
      <c r="F61" s="44"/>
      <c r="G61" s="44"/>
      <c r="H61" s="44"/>
      <c r="I61" s="153"/>
      <c r="J61" s="44"/>
      <c r="K61" s="48"/>
    </row>
    <row r="62" s="1" customFormat="1" ht="6.96" customHeight="1">
      <c r="B62" s="64"/>
      <c r="C62" s="65"/>
      <c r="D62" s="65"/>
      <c r="E62" s="65"/>
      <c r="F62" s="65"/>
      <c r="G62" s="65"/>
      <c r="H62" s="65"/>
      <c r="I62" s="175"/>
      <c r="J62" s="65"/>
      <c r="K62" s="66"/>
    </row>
    <row r="66" s="1" customFormat="1" ht="6.96" customHeight="1">
      <c r="B66" s="67"/>
      <c r="C66" s="68"/>
      <c r="D66" s="68"/>
      <c r="E66" s="68"/>
      <c r="F66" s="68"/>
      <c r="G66" s="68"/>
      <c r="H66" s="68"/>
      <c r="I66" s="178"/>
      <c r="J66" s="68"/>
      <c r="K66" s="68"/>
      <c r="L66" s="69"/>
    </row>
    <row r="67" s="1" customFormat="1" ht="36.96" customHeight="1">
      <c r="B67" s="43"/>
      <c r="C67" s="70" t="s">
        <v>193</v>
      </c>
      <c r="D67" s="71"/>
      <c r="E67" s="71"/>
      <c r="F67" s="71"/>
      <c r="G67" s="71"/>
      <c r="H67" s="71"/>
      <c r="I67" s="186"/>
      <c r="J67" s="71"/>
      <c r="K67" s="71"/>
      <c r="L67" s="69"/>
    </row>
    <row r="68" s="1" customFormat="1" ht="6.96" customHeight="1">
      <c r="B68" s="43"/>
      <c r="C68" s="71"/>
      <c r="D68" s="71"/>
      <c r="E68" s="71"/>
      <c r="F68" s="71"/>
      <c r="G68" s="71"/>
      <c r="H68" s="71"/>
      <c r="I68" s="186"/>
      <c r="J68" s="71"/>
      <c r="K68" s="71"/>
      <c r="L68" s="69"/>
    </row>
    <row r="69" s="1" customFormat="1" ht="14.4" customHeight="1">
      <c r="B69" s="43"/>
      <c r="C69" s="73" t="s">
        <v>18</v>
      </c>
      <c r="D69" s="71"/>
      <c r="E69" s="71"/>
      <c r="F69" s="71"/>
      <c r="G69" s="71"/>
      <c r="H69" s="71"/>
      <c r="I69" s="186"/>
      <c r="J69" s="71"/>
      <c r="K69" s="71"/>
      <c r="L69" s="69"/>
    </row>
    <row r="70" s="1" customFormat="1" ht="16.5" customHeight="1">
      <c r="B70" s="43"/>
      <c r="C70" s="71"/>
      <c r="D70" s="71"/>
      <c r="E70" s="187" t="str">
        <f>E7</f>
        <v>Výměna kolejnic u ST Ústí n.L. v úseku Mělník - Děčín východ a navazujících tratích</v>
      </c>
      <c r="F70" s="73"/>
      <c r="G70" s="73"/>
      <c r="H70" s="73"/>
      <c r="I70" s="186"/>
      <c r="J70" s="71"/>
      <c r="K70" s="71"/>
      <c r="L70" s="69"/>
    </row>
    <row r="71">
      <c r="B71" s="25"/>
      <c r="C71" s="73" t="s">
        <v>184</v>
      </c>
      <c r="D71" s="188"/>
      <c r="E71" s="188"/>
      <c r="F71" s="188"/>
      <c r="G71" s="188"/>
      <c r="H71" s="188"/>
      <c r="I71" s="145"/>
      <c r="J71" s="188"/>
      <c r="K71" s="188"/>
      <c r="L71" s="189"/>
    </row>
    <row r="72" s="1" customFormat="1" ht="16.5" customHeight="1">
      <c r="B72" s="43"/>
      <c r="C72" s="71"/>
      <c r="D72" s="71"/>
      <c r="E72" s="187" t="s">
        <v>502</v>
      </c>
      <c r="F72" s="71"/>
      <c r="G72" s="71"/>
      <c r="H72" s="71"/>
      <c r="I72" s="186"/>
      <c r="J72" s="71"/>
      <c r="K72" s="71"/>
      <c r="L72" s="69"/>
    </row>
    <row r="73" s="1" customFormat="1" ht="14.4" customHeight="1">
      <c r="B73" s="43"/>
      <c r="C73" s="73" t="s">
        <v>186</v>
      </c>
      <c r="D73" s="71"/>
      <c r="E73" s="71"/>
      <c r="F73" s="71"/>
      <c r="G73" s="71"/>
      <c r="H73" s="71"/>
      <c r="I73" s="186"/>
      <c r="J73" s="71"/>
      <c r="K73" s="71"/>
      <c r="L73" s="69"/>
    </row>
    <row r="74" s="1" customFormat="1" ht="17.25" customHeight="1">
      <c r="B74" s="43"/>
      <c r="C74" s="71"/>
      <c r="D74" s="71"/>
      <c r="E74" s="79" t="str">
        <f>E11</f>
        <v>SO 02.2 - SO 02.2 - km 414,520 - 414,830</v>
      </c>
      <c r="F74" s="71"/>
      <c r="G74" s="71"/>
      <c r="H74" s="71"/>
      <c r="I74" s="186"/>
      <c r="J74" s="71"/>
      <c r="K74" s="71"/>
      <c r="L74" s="69"/>
    </row>
    <row r="75" s="1" customFormat="1" ht="6.96" customHeight="1">
      <c r="B75" s="43"/>
      <c r="C75" s="71"/>
      <c r="D75" s="71"/>
      <c r="E75" s="71"/>
      <c r="F75" s="71"/>
      <c r="G75" s="71"/>
      <c r="H75" s="71"/>
      <c r="I75" s="186"/>
      <c r="J75" s="71"/>
      <c r="K75" s="71"/>
      <c r="L75" s="69"/>
    </row>
    <row r="76" s="1" customFormat="1" ht="18" customHeight="1">
      <c r="B76" s="43"/>
      <c r="C76" s="73" t="s">
        <v>23</v>
      </c>
      <c r="D76" s="71"/>
      <c r="E76" s="71"/>
      <c r="F76" s="190" t="str">
        <f>F14</f>
        <v>trať 072, 073, 081, 083 a 130</v>
      </c>
      <c r="G76" s="71"/>
      <c r="H76" s="71"/>
      <c r="I76" s="191" t="s">
        <v>25</v>
      </c>
      <c r="J76" s="82" t="str">
        <f>IF(J14="","",J14)</f>
        <v>17. 10. 2018</v>
      </c>
      <c r="K76" s="71"/>
      <c r="L76" s="69"/>
    </row>
    <row r="77" s="1" customFormat="1" ht="6.96" customHeight="1">
      <c r="B77" s="43"/>
      <c r="C77" s="71"/>
      <c r="D77" s="71"/>
      <c r="E77" s="71"/>
      <c r="F77" s="71"/>
      <c r="G77" s="71"/>
      <c r="H77" s="71"/>
      <c r="I77" s="186"/>
      <c r="J77" s="71"/>
      <c r="K77" s="71"/>
      <c r="L77" s="69"/>
    </row>
    <row r="78" s="1" customFormat="1">
      <c r="B78" s="43"/>
      <c r="C78" s="73" t="s">
        <v>27</v>
      </c>
      <c r="D78" s="71"/>
      <c r="E78" s="71"/>
      <c r="F78" s="190" t="str">
        <f>E17</f>
        <v>SŽDC s.o., OŘ Ústí n.L., ST Ústí n.L.</v>
      </c>
      <c r="G78" s="71"/>
      <c r="H78" s="71"/>
      <c r="I78" s="191" t="s">
        <v>35</v>
      </c>
      <c r="J78" s="190" t="str">
        <f>E23</f>
        <v xml:space="preserve"> </v>
      </c>
      <c r="K78" s="71"/>
      <c r="L78" s="69"/>
    </row>
    <row r="79" s="1" customFormat="1" ht="14.4" customHeight="1">
      <c r="B79" s="43"/>
      <c r="C79" s="73" t="s">
        <v>33</v>
      </c>
      <c r="D79" s="71"/>
      <c r="E79" s="71"/>
      <c r="F79" s="190" t="str">
        <f>IF(E20="","",E20)</f>
        <v/>
      </c>
      <c r="G79" s="71"/>
      <c r="H79" s="71"/>
      <c r="I79" s="186"/>
      <c r="J79" s="71"/>
      <c r="K79" s="71"/>
      <c r="L79" s="69"/>
    </row>
    <row r="80" s="1" customFormat="1" ht="10.32" customHeight="1">
      <c r="B80" s="43"/>
      <c r="C80" s="71"/>
      <c r="D80" s="71"/>
      <c r="E80" s="71"/>
      <c r="F80" s="71"/>
      <c r="G80" s="71"/>
      <c r="H80" s="71"/>
      <c r="I80" s="186"/>
      <c r="J80" s="71"/>
      <c r="K80" s="71"/>
      <c r="L80" s="69"/>
    </row>
    <row r="81" s="8" customFormat="1" ht="29.28" customHeight="1">
      <c r="B81" s="192"/>
      <c r="C81" s="193" t="s">
        <v>194</v>
      </c>
      <c r="D81" s="194" t="s">
        <v>58</v>
      </c>
      <c r="E81" s="194" t="s">
        <v>54</v>
      </c>
      <c r="F81" s="194" t="s">
        <v>195</v>
      </c>
      <c r="G81" s="194" t="s">
        <v>196</v>
      </c>
      <c r="H81" s="194" t="s">
        <v>197</v>
      </c>
      <c r="I81" s="195" t="s">
        <v>198</v>
      </c>
      <c r="J81" s="194" t="s">
        <v>190</v>
      </c>
      <c r="K81" s="196" t="s">
        <v>199</v>
      </c>
      <c r="L81" s="197"/>
      <c r="M81" s="99" t="s">
        <v>200</v>
      </c>
      <c r="N81" s="100" t="s">
        <v>43</v>
      </c>
      <c r="O81" s="100" t="s">
        <v>201</v>
      </c>
      <c r="P81" s="100" t="s">
        <v>202</v>
      </c>
      <c r="Q81" s="100" t="s">
        <v>203</v>
      </c>
      <c r="R81" s="100" t="s">
        <v>204</v>
      </c>
      <c r="S81" s="100" t="s">
        <v>205</v>
      </c>
      <c r="T81" s="101" t="s">
        <v>206</v>
      </c>
    </row>
    <row r="82" s="1" customFormat="1" ht="29.28" customHeight="1">
      <c r="B82" s="43"/>
      <c r="C82" s="105" t="s">
        <v>191</v>
      </c>
      <c r="D82" s="71"/>
      <c r="E82" s="71"/>
      <c r="F82" s="71"/>
      <c r="G82" s="71"/>
      <c r="H82" s="71"/>
      <c r="I82" s="186"/>
      <c r="J82" s="198">
        <f>BK82</f>
        <v>0</v>
      </c>
      <c r="K82" s="71"/>
      <c r="L82" s="69"/>
      <c r="M82" s="102"/>
      <c r="N82" s="103"/>
      <c r="O82" s="103"/>
      <c r="P82" s="199">
        <f>SUM(P83:P112)</f>
        <v>0</v>
      </c>
      <c r="Q82" s="103"/>
      <c r="R82" s="199">
        <f>SUM(R83:R112)</f>
        <v>0.52271999999999996</v>
      </c>
      <c r="S82" s="103"/>
      <c r="T82" s="200">
        <f>SUM(T83:T112)</f>
        <v>0</v>
      </c>
      <c r="AT82" s="21" t="s">
        <v>72</v>
      </c>
      <c r="AU82" s="21" t="s">
        <v>192</v>
      </c>
      <c r="BK82" s="201">
        <f>SUM(BK83:BK112)</f>
        <v>0</v>
      </c>
    </row>
    <row r="83" s="1" customFormat="1" ht="38.25" customHeight="1">
      <c r="B83" s="43"/>
      <c r="C83" s="202" t="s">
        <v>80</v>
      </c>
      <c r="D83" s="202" t="s">
        <v>207</v>
      </c>
      <c r="E83" s="203" t="s">
        <v>208</v>
      </c>
      <c r="F83" s="204" t="s">
        <v>209</v>
      </c>
      <c r="G83" s="205" t="s">
        <v>210</v>
      </c>
      <c r="H83" s="206">
        <v>12</v>
      </c>
      <c r="I83" s="207"/>
      <c r="J83" s="208">
        <f>ROUND(I83*H83,2)</f>
        <v>0</v>
      </c>
      <c r="K83" s="204" t="s">
        <v>211</v>
      </c>
      <c r="L83" s="69"/>
      <c r="M83" s="209" t="s">
        <v>21</v>
      </c>
      <c r="N83" s="210" t="s">
        <v>44</v>
      </c>
      <c r="O83" s="44"/>
      <c r="P83" s="211">
        <f>O83*H83</f>
        <v>0</v>
      </c>
      <c r="Q83" s="211">
        <v>0</v>
      </c>
      <c r="R83" s="211">
        <f>Q83*H83</f>
        <v>0</v>
      </c>
      <c r="S83" s="211">
        <v>0</v>
      </c>
      <c r="T83" s="212">
        <f>S83*H83</f>
        <v>0</v>
      </c>
      <c r="AR83" s="21" t="s">
        <v>212</v>
      </c>
      <c r="AT83" s="21" t="s">
        <v>207</v>
      </c>
      <c r="AU83" s="21" t="s">
        <v>73</v>
      </c>
      <c r="AY83" s="21" t="s">
        <v>213</v>
      </c>
      <c r="BE83" s="213">
        <f>IF(N83="základní",J83,0)</f>
        <v>0</v>
      </c>
      <c r="BF83" s="213">
        <f>IF(N83="snížená",J83,0)</f>
        <v>0</v>
      </c>
      <c r="BG83" s="213">
        <f>IF(N83="zákl. přenesená",J83,0)</f>
        <v>0</v>
      </c>
      <c r="BH83" s="213">
        <f>IF(N83="sníž. přenesená",J83,0)</f>
        <v>0</v>
      </c>
      <c r="BI83" s="213">
        <f>IF(N83="nulová",J83,0)</f>
        <v>0</v>
      </c>
      <c r="BJ83" s="21" t="s">
        <v>80</v>
      </c>
      <c r="BK83" s="213">
        <f>ROUND(I83*H83,2)</f>
        <v>0</v>
      </c>
      <c r="BL83" s="21" t="s">
        <v>212</v>
      </c>
      <c r="BM83" s="21" t="s">
        <v>538</v>
      </c>
    </row>
    <row r="84" s="1" customFormat="1">
      <c r="B84" s="43"/>
      <c r="C84" s="71"/>
      <c r="D84" s="214" t="s">
        <v>215</v>
      </c>
      <c r="E84" s="71"/>
      <c r="F84" s="215" t="s">
        <v>216</v>
      </c>
      <c r="G84" s="71"/>
      <c r="H84" s="71"/>
      <c r="I84" s="186"/>
      <c r="J84" s="71"/>
      <c r="K84" s="71"/>
      <c r="L84" s="69"/>
      <c r="M84" s="216"/>
      <c r="N84" s="44"/>
      <c r="O84" s="44"/>
      <c r="P84" s="44"/>
      <c r="Q84" s="44"/>
      <c r="R84" s="44"/>
      <c r="S84" s="44"/>
      <c r="T84" s="92"/>
      <c r="AT84" s="21" t="s">
        <v>215</v>
      </c>
      <c r="AU84" s="21" t="s">
        <v>73</v>
      </c>
    </row>
    <row r="85" s="9" customFormat="1">
      <c r="B85" s="217"/>
      <c r="C85" s="218"/>
      <c r="D85" s="214" t="s">
        <v>217</v>
      </c>
      <c r="E85" s="219" t="s">
        <v>21</v>
      </c>
      <c r="F85" s="220" t="s">
        <v>270</v>
      </c>
      <c r="G85" s="218"/>
      <c r="H85" s="221">
        <v>12</v>
      </c>
      <c r="I85" s="222"/>
      <c r="J85" s="218"/>
      <c r="K85" s="218"/>
      <c r="L85" s="223"/>
      <c r="M85" s="224"/>
      <c r="N85" s="225"/>
      <c r="O85" s="225"/>
      <c r="P85" s="225"/>
      <c r="Q85" s="225"/>
      <c r="R85" s="225"/>
      <c r="S85" s="225"/>
      <c r="T85" s="226"/>
      <c r="AT85" s="227" t="s">
        <v>217</v>
      </c>
      <c r="AU85" s="227" t="s">
        <v>73</v>
      </c>
      <c r="AV85" s="9" t="s">
        <v>82</v>
      </c>
      <c r="AW85" s="9" t="s">
        <v>37</v>
      </c>
      <c r="AX85" s="9" t="s">
        <v>80</v>
      </c>
      <c r="AY85" s="227" t="s">
        <v>213</v>
      </c>
    </row>
    <row r="86" s="1" customFormat="1" ht="76.5" customHeight="1">
      <c r="B86" s="43"/>
      <c r="C86" s="202" t="s">
        <v>82</v>
      </c>
      <c r="D86" s="202" t="s">
        <v>207</v>
      </c>
      <c r="E86" s="203" t="s">
        <v>539</v>
      </c>
      <c r="F86" s="204" t="s">
        <v>540</v>
      </c>
      <c r="G86" s="205" t="s">
        <v>221</v>
      </c>
      <c r="H86" s="206">
        <v>310</v>
      </c>
      <c r="I86" s="207"/>
      <c r="J86" s="208">
        <f>ROUND(I86*H86,2)</f>
        <v>0</v>
      </c>
      <c r="K86" s="204" t="s">
        <v>211</v>
      </c>
      <c r="L86" s="69"/>
      <c r="M86" s="209" t="s">
        <v>21</v>
      </c>
      <c r="N86" s="210" t="s">
        <v>44</v>
      </c>
      <c r="O86" s="44"/>
      <c r="P86" s="211">
        <f>O86*H86</f>
        <v>0</v>
      </c>
      <c r="Q86" s="211">
        <v>0</v>
      </c>
      <c r="R86" s="211">
        <f>Q86*H86</f>
        <v>0</v>
      </c>
      <c r="S86" s="211">
        <v>0</v>
      </c>
      <c r="T86" s="212">
        <f>S86*H86</f>
        <v>0</v>
      </c>
      <c r="AR86" s="21" t="s">
        <v>212</v>
      </c>
      <c r="AT86" s="21" t="s">
        <v>207</v>
      </c>
      <c r="AU86" s="21" t="s">
        <v>73</v>
      </c>
      <c r="AY86" s="21" t="s">
        <v>213</v>
      </c>
      <c r="BE86" s="213">
        <f>IF(N86="základní",J86,0)</f>
        <v>0</v>
      </c>
      <c r="BF86" s="213">
        <f>IF(N86="snížená",J86,0)</f>
        <v>0</v>
      </c>
      <c r="BG86" s="213">
        <f>IF(N86="zákl. přenesená",J86,0)</f>
        <v>0</v>
      </c>
      <c r="BH86" s="213">
        <f>IF(N86="sníž. přenesená",J86,0)</f>
        <v>0</v>
      </c>
      <c r="BI86" s="213">
        <f>IF(N86="nulová",J86,0)</f>
        <v>0</v>
      </c>
      <c r="BJ86" s="21" t="s">
        <v>80</v>
      </c>
      <c r="BK86" s="213">
        <f>ROUND(I86*H86,2)</f>
        <v>0</v>
      </c>
      <c r="BL86" s="21" t="s">
        <v>212</v>
      </c>
      <c r="BM86" s="21" t="s">
        <v>541</v>
      </c>
    </row>
    <row r="87" s="1" customFormat="1">
      <c r="B87" s="43"/>
      <c r="C87" s="71"/>
      <c r="D87" s="214" t="s">
        <v>215</v>
      </c>
      <c r="E87" s="71"/>
      <c r="F87" s="215" t="s">
        <v>542</v>
      </c>
      <c r="G87" s="71"/>
      <c r="H87" s="71"/>
      <c r="I87" s="186"/>
      <c r="J87" s="71"/>
      <c r="K87" s="71"/>
      <c r="L87" s="69"/>
      <c r="M87" s="216"/>
      <c r="N87" s="44"/>
      <c r="O87" s="44"/>
      <c r="P87" s="44"/>
      <c r="Q87" s="44"/>
      <c r="R87" s="44"/>
      <c r="S87" s="44"/>
      <c r="T87" s="92"/>
      <c r="AT87" s="21" t="s">
        <v>215</v>
      </c>
      <c r="AU87" s="21" t="s">
        <v>73</v>
      </c>
    </row>
    <row r="88" s="10" customFormat="1">
      <c r="B88" s="228"/>
      <c r="C88" s="229"/>
      <c r="D88" s="214" t="s">
        <v>217</v>
      </c>
      <c r="E88" s="230" t="s">
        <v>21</v>
      </c>
      <c r="F88" s="231" t="s">
        <v>543</v>
      </c>
      <c r="G88" s="229"/>
      <c r="H88" s="230" t="s">
        <v>21</v>
      </c>
      <c r="I88" s="232"/>
      <c r="J88" s="229"/>
      <c r="K88" s="229"/>
      <c r="L88" s="233"/>
      <c r="M88" s="234"/>
      <c r="N88" s="235"/>
      <c r="O88" s="235"/>
      <c r="P88" s="235"/>
      <c r="Q88" s="235"/>
      <c r="R88" s="235"/>
      <c r="S88" s="235"/>
      <c r="T88" s="236"/>
      <c r="AT88" s="237" t="s">
        <v>217</v>
      </c>
      <c r="AU88" s="237" t="s">
        <v>73</v>
      </c>
      <c r="AV88" s="10" t="s">
        <v>80</v>
      </c>
      <c r="AW88" s="10" t="s">
        <v>37</v>
      </c>
      <c r="AX88" s="10" t="s">
        <v>73</v>
      </c>
      <c r="AY88" s="237" t="s">
        <v>213</v>
      </c>
    </row>
    <row r="89" s="9" customFormat="1">
      <c r="B89" s="217"/>
      <c r="C89" s="218"/>
      <c r="D89" s="214" t="s">
        <v>217</v>
      </c>
      <c r="E89" s="219" t="s">
        <v>21</v>
      </c>
      <c r="F89" s="220" t="s">
        <v>544</v>
      </c>
      <c r="G89" s="218"/>
      <c r="H89" s="221">
        <v>310</v>
      </c>
      <c r="I89" s="222"/>
      <c r="J89" s="218"/>
      <c r="K89" s="218"/>
      <c r="L89" s="223"/>
      <c r="M89" s="224"/>
      <c r="N89" s="225"/>
      <c r="O89" s="225"/>
      <c r="P89" s="225"/>
      <c r="Q89" s="225"/>
      <c r="R89" s="225"/>
      <c r="S89" s="225"/>
      <c r="T89" s="226"/>
      <c r="AT89" s="227" t="s">
        <v>217</v>
      </c>
      <c r="AU89" s="227" t="s">
        <v>73</v>
      </c>
      <c r="AV89" s="9" t="s">
        <v>82</v>
      </c>
      <c r="AW89" s="9" t="s">
        <v>37</v>
      </c>
      <c r="AX89" s="9" t="s">
        <v>80</v>
      </c>
      <c r="AY89" s="227" t="s">
        <v>213</v>
      </c>
    </row>
    <row r="90" s="1" customFormat="1" ht="51" customHeight="1">
      <c r="B90" s="43"/>
      <c r="C90" s="202" t="s">
        <v>226</v>
      </c>
      <c r="D90" s="202" t="s">
        <v>207</v>
      </c>
      <c r="E90" s="203" t="s">
        <v>227</v>
      </c>
      <c r="F90" s="204" t="s">
        <v>228</v>
      </c>
      <c r="G90" s="205" t="s">
        <v>210</v>
      </c>
      <c r="H90" s="206">
        <v>1142</v>
      </c>
      <c r="I90" s="207"/>
      <c r="J90" s="208">
        <f>ROUND(I90*H90,2)</f>
        <v>0</v>
      </c>
      <c r="K90" s="204" t="s">
        <v>211</v>
      </c>
      <c r="L90" s="69"/>
      <c r="M90" s="209" t="s">
        <v>21</v>
      </c>
      <c r="N90" s="210" t="s">
        <v>44</v>
      </c>
      <c r="O90" s="44"/>
      <c r="P90" s="211">
        <f>O90*H90</f>
        <v>0</v>
      </c>
      <c r="Q90" s="211">
        <v>0</v>
      </c>
      <c r="R90" s="211">
        <f>Q90*H90</f>
        <v>0</v>
      </c>
      <c r="S90" s="211">
        <v>0</v>
      </c>
      <c r="T90" s="212">
        <f>S90*H90</f>
        <v>0</v>
      </c>
      <c r="AR90" s="21" t="s">
        <v>212</v>
      </c>
      <c r="AT90" s="21" t="s">
        <v>207</v>
      </c>
      <c r="AU90" s="21" t="s">
        <v>73</v>
      </c>
      <c r="AY90" s="21" t="s">
        <v>213</v>
      </c>
      <c r="BE90" s="213">
        <f>IF(N90="základní",J90,0)</f>
        <v>0</v>
      </c>
      <c r="BF90" s="213">
        <f>IF(N90="snížená",J90,0)</f>
        <v>0</v>
      </c>
      <c r="BG90" s="213">
        <f>IF(N90="zákl. přenesená",J90,0)</f>
        <v>0</v>
      </c>
      <c r="BH90" s="213">
        <f>IF(N90="sníž. přenesená",J90,0)</f>
        <v>0</v>
      </c>
      <c r="BI90" s="213">
        <f>IF(N90="nulová",J90,0)</f>
        <v>0</v>
      </c>
      <c r="BJ90" s="21" t="s">
        <v>80</v>
      </c>
      <c r="BK90" s="213">
        <f>ROUND(I90*H90,2)</f>
        <v>0</v>
      </c>
      <c r="BL90" s="21" t="s">
        <v>212</v>
      </c>
      <c r="BM90" s="21" t="s">
        <v>545</v>
      </c>
    </row>
    <row r="91" s="1" customFormat="1">
      <c r="B91" s="43"/>
      <c r="C91" s="71"/>
      <c r="D91" s="214" t="s">
        <v>215</v>
      </c>
      <c r="E91" s="71"/>
      <c r="F91" s="215" t="s">
        <v>230</v>
      </c>
      <c r="G91" s="71"/>
      <c r="H91" s="71"/>
      <c r="I91" s="186"/>
      <c r="J91" s="71"/>
      <c r="K91" s="71"/>
      <c r="L91" s="69"/>
      <c r="M91" s="216"/>
      <c r="N91" s="44"/>
      <c r="O91" s="44"/>
      <c r="P91" s="44"/>
      <c r="Q91" s="44"/>
      <c r="R91" s="44"/>
      <c r="S91" s="44"/>
      <c r="T91" s="92"/>
      <c r="AT91" s="21" t="s">
        <v>215</v>
      </c>
      <c r="AU91" s="21" t="s">
        <v>73</v>
      </c>
    </row>
    <row r="92" s="9" customFormat="1">
      <c r="B92" s="217"/>
      <c r="C92" s="218"/>
      <c r="D92" s="214" t="s">
        <v>217</v>
      </c>
      <c r="E92" s="219" t="s">
        <v>21</v>
      </c>
      <c r="F92" s="220" t="s">
        <v>546</v>
      </c>
      <c r="G92" s="218"/>
      <c r="H92" s="221">
        <v>1142</v>
      </c>
      <c r="I92" s="222"/>
      <c r="J92" s="218"/>
      <c r="K92" s="218"/>
      <c r="L92" s="223"/>
      <c r="M92" s="224"/>
      <c r="N92" s="225"/>
      <c r="O92" s="225"/>
      <c r="P92" s="225"/>
      <c r="Q92" s="225"/>
      <c r="R92" s="225"/>
      <c r="S92" s="225"/>
      <c r="T92" s="226"/>
      <c r="AT92" s="227" t="s">
        <v>217</v>
      </c>
      <c r="AU92" s="227" t="s">
        <v>73</v>
      </c>
      <c r="AV92" s="9" t="s">
        <v>82</v>
      </c>
      <c r="AW92" s="9" t="s">
        <v>37</v>
      </c>
      <c r="AX92" s="9" t="s">
        <v>80</v>
      </c>
      <c r="AY92" s="227" t="s">
        <v>213</v>
      </c>
    </row>
    <row r="93" s="1" customFormat="1" ht="16.5" customHeight="1">
      <c r="B93" s="43"/>
      <c r="C93" s="238" t="s">
        <v>212</v>
      </c>
      <c r="D93" s="238" t="s">
        <v>232</v>
      </c>
      <c r="E93" s="239" t="s">
        <v>233</v>
      </c>
      <c r="F93" s="240" t="s">
        <v>234</v>
      </c>
      <c r="G93" s="241" t="s">
        <v>210</v>
      </c>
      <c r="H93" s="242">
        <v>1142</v>
      </c>
      <c r="I93" s="243"/>
      <c r="J93" s="244">
        <f>ROUND(I93*H93,2)</f>
        <v>0</v>
      </c>
      <c r="K93" s="240" t="s">
        <v>211</v>
      </c>
      <c r="L93" s="245"/>
      <c r="M93" s="246" t="s">
        <v>21</v>
      </c>
      <c r="N93" s="247" t="s">
        <v>44</v>
      </c>
      <c r="O93" s="44"/>
      <c r="P93" s="211">
        <f>O93*H93</f>
        <v>0</v>
      </c>
      <c r="Q93" s="211">
        <v>0.00021000000000000001</v>
      </c>
      <c r="R93" s="211">
        <f>Q93*H93</f>
        <v>0.23982000000000001</v>
      </c>
      <c r="S93" s="211">
        <v>0</v>
      </c>
      <c r="T93" s="212">
        <f>S93*H93</f>
        <v>0</v>
      </c>
      <c r="AR93" s="21" t="s">
        <v>235</v>
      </c>
      <c r="AT93" s="21" t="s">
        <v>232</v>
      </c>
      <c r="AU93" s="21" t="s">
        <v>73</v>
      </c>
      <c r="AY93" s="21" t="s">
        <v>213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21" t="s">
        <v>80</v>
      </c>
      <c r="BK93" s="213">
        <f>ROUND(I93*H93,2)</f>
        <v>0</v>
      </c>
      <c r="BL93" s="21" t="s">
        <v>212</v>
      </c>
      <c r="BM93" s="21" t="s">
        <v>547</v>
      </c>
    </row>
    <row r="94" s="9" customFormat="1">
      <c r="B94" s="217"/>
      <c r="C94" s="218"/>
      <c r="D94" s="214" t="s">
        <v>217</v>
      </c>
      <c r="E94" s="219" t="s">
        <v>21</v>
      </c>
      <c r="F94" s="220" t="s">
        <v>546</v>
      </c>
      <c r="G94" s="218"/>
      <c r="H94" s="221">
        <v>1142</v>
      </c>
      <c r="I94" s="222"/>
      <c r="J94" s="218"/>
      <c r="K94" s="218"/>
      <c r="L94" s="223"/>
      <c r="M94" s="224"/>
      <c r="N94" s="225"/>
      <c r="O94" s="225"/>
      <c r="P94" s="225"/>
      <c r="Q94" s="225"/>
      <c r="R94" s="225"/>
      <c r="S94" s="225"/>
      <c r="T94" s="226"/>
      <c r="AT94" s="227" t="s">
        <v>217</v>
      </c>
      <c r="AU94" s="227" t="s">
        <v>73</v>
      </c>
      <c r="AV94" s="9" t="s">
        <v>82</v>
      </c>
      <c r="AW94" s="9" t="s">
        <v>37</v>
      </c>
      <c r="AX94" s="9" t="s">
        <v>80</v>
      </c>
      <c r="AY94" s="227" t="s">
        <v>213</v>
      </c>
    </row>
    <row r="95" s="1" customFormat="1" ht="51" customHeight="1">
      <c r="B95" s="43"/>
      <c r="C95" s="202" t="s">
        <v>237</v>
      </c>
      <c r="D95" s="202" t="s">
        <v>207</v>
      </c>
      <c r="E95" s="203" t="s">
        <v>238</v>
      </c>
      <c r="F95" s="204" t="s">
        <v>239</v>
      </c>
      <c r="G95" s="205" t="s">
        <v>210</v>
      </c>
      <c r="H95" s="206">
        <v>230</v>
      </c>
      <c r="I95" s="207"/>
      <c r="J95" s="208">
        <f>ROUND(I95*H95,2)</f>
        <v>0</v>
      </c>
      <c r="K95" s="204" t="s">
        <v>211</v>
      </c>
      <c r="L95" s="69"/>
      <c r="M95" s="209" t="s">
        <v>21</v>
      </c>
      <c r="N95" s="210" t="s">
        <v>44</v>
      </c>
      <c r="O95" s="44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AR95" s="21" t="s">
        <v>212</v>
      </c>
      <c r="AT95" s="21" t="s">
        <v>207</v>
      </c>
      <c r="AU95" s="21" t="s">
        <v>73</v>
      </c>
      <c r="AY95" s="21" t="s">
        <v>213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21" t="s">
        <v>80</v>
      </c>
      <c r="BK95" s="213">
        <f>ROUND(I95*H95,2)</f>
        <v>0</v>
      </c>
      <c r="BL95" s="21" t="s">
        <v>212</v>
      </c>
      <c r="BM95" s="21" t="s">
        <v>548</v>
      </c>
    </row>
    <row r="96" s="1" customFormat="1">
      <c r="B96" s="43"/>
      <c r="C96" s="71"/>
      <c r="D96" s="214" t="s">
        <v>215</v>
      </c>
      <c r="E96" s="71"/>
      <c r="F96" s="215" t="s">
        <v>241</v>
      </c>
      <c r="G96" s="71"/>
      <c r="H96" s="71"/>
      <c r="I96" s="186"/>
      <c r="J96" s="71"/>
      <c r="K96" s="71"/>
      <c r="L96" s="69"/>
      <c r="M96" s="216"/>
      <c r="N96" s="44"/>
      <c r="O96" s="44"/>
      <c r="P96" s="44"/>
      <c r="Q96" s="44"/>
      <c r="R96" s="44"/>
      <c r="S96" s="44"/>
      <c r="T96" s="92"/>
      <c r="AT96" s="21" t="s">
        <v>215</v>
      </c>
      <c r="AU96" s="21" t="s">
        <v>73</v>
      </c>
    </row>
    <row r="97" s="9" customFormat="1">
      <c r="B97" s="217"/>
      <c r="C97" s="218"/>
      <c r="D97" s="214" t="s">
        <v>217</v>
      </c>
      <c r="E97" s="219" t="s">
        <v>21</v>
      </c>
      <c r="F97" s="220" t="s">
        <v>549</v>
      </c>
      <c r="G97" s="218"/>
      <c r="H97" s="221">
        <v>230</v>
      </c>
      <c r="I97" s="222"/>
      <c r="J97" s="218"/>
      <c r="K97" s="218"/>
      <c r="L97" s="223"/>
      <c r="M97" s="224"/>
      <c r="N97" s="225"/>
      <c r="O97" s="225"/>
      <c r="P97" s="225"/>
      <c r="Q97" s="225"/>
      <c r="R97" s="225"/>
      <c r="S97" s="225"/>
      <c r="T97" s="226"/>
      <c r="AT97" s="227" t="s">
        <v>217</v>
      </c>
      <c r="AU97" s="227" t="s">
        <v>73</v>
      </c>
      <c r="AV97" s="9" t="s">
        <v>82</v>
      </c>
      <c r="AW97" s="9" t="s">
        <v>37</v>
      </c>
      <c r="AX97" s="9" t="s">
        <v>80</v>
      </c>
      <c r="AY97" s="227" t="s">
        <v>213</v>
      </c>
    </row>
    <row r="98" s="1" customFormat="1" ht="16.5" customHeight="1">
      <c r="B98" s="43"/>
      <c r="C98" s="238" t="s">
        <v>243</v>
      </c>
      <c r="D98" s="238" t="s">
        <v>232</v>
      </c>
      <c r="E98" s="239" t="s">
        <v>244</v>
      </c>
      <c r="F98" s="240" t="s">
        <v>245</v>
      </c>
      <c r="G98" s="241" t="s">
        <v>210</v>
      </c>
      <c r="H98" s="242">
        <v>230</v>
      </c>
      <c r="I98" s="243"/>
      <c r="J98" s="244">
        <f>ROUND(I98*H98,2)</f>
        <v>0</v>
      </c>
      <c r="K98" s="240" t="s">
        <v>211</v>
      </c>
      <c r="L98" s="245"/>
      <c r="M98" s="246" t="s">
        <v>21</v>
      </c>
      <c r="N98" s="247" t="s">
        <v>44</v>
      </c>
      <c r="O98" s="44"/>
      <c r="P98" s="211">
        <f>O98*H98</f>
        <v>0</v>
      </c>
      <c r="Q98" s="211">
        <v>0.00123</v>
      </c>
      <c r="R98" s="211">
        <f>Q98*H98</f>
        <v>0.28289999999999998</v>
      </c>
      <c r="S98" s="211">
        <v>0</v>
      </c>
      <c r="T98" s="212">
        <f>S98*H98</f>
        <v>0</v>
      </c>
      <c r="AR98" s="21" t="s">
        <v>235</v>
      </c>
      <c r="AT98" s="21" t="s">
        <v>232</v>
      </c>
      <c r="AU98" s="21" t="s">
        <v>73</v>
      </c>
      <c r="AY98" s="21" t="s">
        <v>213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21" t="s">
        <v>80</v>
      </c>
      <c r="BK98" s="213">
        <f>ROUND(I98*H98,2)</f>
        <v>0</v>
      </c>
      <c r="BL98" s="21" t="s">
        <v>212</v>
      </c>
      <c r="BM98" s="21" t="s">
        <v>550</v>
      </c>
    </row>
    <row r="99" s="9" customFormat="1">
      <c r="B99" s="217"/>
      <c r="C99" s="218"/>
      <c r="D99" s="214" t="s">
        <v>217</v>
      </c>
      <c r="E99" s="219" t="s">
        <v>21</v>
      </c>
      <c r="F99" s="220" t="s">
        <v>549</v>
      </c>
      <c r="G99" s="218"/>
      <c r="H99" s="221">
        <v>230</v>
      </c>
      <c r="I99" s="222"/>
      <c r="J99" s="218"/>
      <c r="K99" s="218"/>
      <c r="L99" s="223"/>
      <c r="M99" s="224"/>
      <c r="N99" s="225"/>
      <c r="O99" s="225"/>
      <c r="P99" s="225"/>
      <c r="Q99" s="225"/>
      <c r="R99" s="225"/>
      <c r="S99" s="225"/>
      <c r="T99" s="226"/>
      <c r="AT99" s="227" t="s">
        <v>217</v>
      </c>
      <c r="AU99" s="227" t="s">
        <v>73</v>
      </c>
      <c r="AV99" s="9" t="s">
        <v>82</v>
      </c>
      <c r="AW99" s="9" t="s">
        <v>37</v>
      </c>
      <c r="AX99" s="9" t="s">
        <v>80</v>
      </c>
      <c r="AY99" s="227" t="s">
        <v>213</v>
      </c>
    </row>
    <row r="100" s="1" customFormat="1" ht="76.5" customHeight="1">
      <c r="B100" s="43"/>
      <c r="C100" s="202" t="s">
        <v>247</v>
      </c>
      <c r="D100" s="202" t="s">
        <v>207</v>
      </c>
      <c r="E100" s="203" t="s">
        <v>332</v>
      </c>
      <c r="F100" s="204" t="s">
        <v>333</v>
      </c>
      <c r="G100" s="205" t="s">
        <v>250</v>
      </c>
      <c r="H100" s="206">
        <v>6</v>
      </c>
      <c r="I100" s="207"/>
      <c r="J100" s="208">
        <f>ROUND(I100*H100,2)</f>
        <v>0</v>
      </c>
      <c r="K100" s="204" t="s">
        <v>211</v>
      </c>
      <c r="L100" s="69"/>
      <c r="M100" s="209" t="s">
        <v>21</v>
      </c>
      <c r="N100" s="210" t="s">
        <v>44</v>
      </c>
      <c r="O100" s="44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2">
        <f>S100*H100</f>
        <v>0</v>
      </c>
      <c r="AR100" s="21" t="s">
        <v>212</v>
      </c>
      <c r="AT100" s="21" t="s">
        <v>207</v>
      </c>
      <c r="AU100" s="21" t="s">
        <v>73</v>
      </c>
      <c r="AY100" s="21" t="s">
        <v>213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21" t="s">
        <v>80</v>
      </c>
      <c r="BK100" s="213">
        <f>ROUND(I100*H100,2)</f>
        <v>0</v>
      </c>
      <c r="BL100" s="21" t="s">
        <v>212</v>
      </c>
      <c r="BM100" s="21" t="s">
        <v>551</v>
      </c>
    </row>
    <row r="101" s="1" customFormat="1">
      <c r="B101" s="43"/>
      <c r="C101" s="71"/>
      <c r="D101" s="214" t="s">
        <v>215</v>
      </c>
      <c r="E101" s="71"/>
      <c r="F101" s="215" t="s">
        <v>252</v>
      </c>
      <c r="G101" s="71"/>
      <c r="H101" s="71"/>
      <c r="I101" s="186"/>
      <c r="J101" s="71"/>
      <c r="K101" s="71"/>
      <c r="L101" s="69"/>
      <c r="M101" s="216"/>
      <c r="N101" s="44"/>
      <c r="O101" s="44"/>
      <c r="P101" s="44"/>
      <c r="Q101" s="44"/>
      <c r="R101" s="44"/>
      <c r="S101" s="44"/>
      <c r="T101" s="92"/>
      <c r="AT101" s="21" t="s">
        <v>215</v>
      </c>
      <c r="AU101" s="21" t="s">
        <v>73</v>
      </c>
    </row>
    <row r="102" s="9" customFormat="1">
      <c r="B102" s="217"/>
      <c r="C102" s="218"/>
      <c r="D102" s="214" t="s">
        <v>217</v>
      </c>
      <c r="E102" s="219" t="s">
        <v>21</v>
      </c>
      <c r="F102" s="220" t="s">
        <v>243</v>
      </c>
      <c r="G102" s="218"/>
      <c r="H102" s="221">
        <v>6</v>
      </c>
      <c r="I102" s="222"/>
      <c r="J102" s="218"/>
      <c r="K102" s="218"/>
      <c r="L102" s="223"/>
      <c r="M102" s="224"/>
      <c r="N102" s="225"/>
      <c r="O102" s="225"/>
      <c r="P102" s="225"/>
      <c r="Q102" s="225"/>
      <c r="R102" s="225"/>
      <c r="S102" s="225"/>
      <c r="T102" s="226"/>
      <c r="AT102" s="227" t="s">
        <v>217</v>
      </c>
      <c r="AU102" s="227" t="s">
        <v>73</v>
      </c>
      <c r="AV102" s="9" t="s">
        <v>82</v>
      </c>
      <c r="AW102" s="9" t="s">
        <v>37</v>
      </c>
      <c r="AX102" s="9" t="s">
        <v>80</v>
      </c>
      <c r="AY102" s="227" t="s">
        <v>213</v>
      </c>
    </row>
    <row r="103" s="1" customFormat="1" ht="76.5" customHeight="1">
      <c r="B103" s="43"/>
      <c r="C103" s="202" t="s">
        <v>235</v>
      </c>
      <c r="D103" s="202" t="s">
        <v>207</v>
      </c>
      <c r="E103" s="203" t="s">
        <v>260</v>
      </c>
      <c r="F103" s="204" t="s">
        <v>261</v>
      </c>
      <c r="G103" s="205" t="s">
        <v>221</v>
      </c>
      <c r="H103" s="206">
        <v>820</v>
      </c>
      <c r="I103" s="207"/>
      <c r="J103" s="208">
        <f>ROUND(I103*H103,2)</f>
        <v>0</v>
      </c>
      <c r="K103" s="204" t="s">
        <v>211</v>
      </c>
      <c r="L103" s="69"/>
      <c r="M103" s="209" t="s">
        <v>21</v>
      </c>
      <c r="N103" s="210" t="s">
        <v>44</v>
      </c>
      <c r="O103" s="44"/>
      <c r="P103" s="211">
        <f>O103*H103</f>
        <v>0</v>
      </c>
      <c r="Q103" s="211">
        <v>0</v>
      </c>
      <c r="R103" s="211">
        <f>Q103*H103</f>
        <v>0</v>
      </c>
      <c r="S103" s="211">
        <v>0</v>
      </c>
      <c r="T103" s="212">
        <f>S103*H103</f>
        <v>0</v>
      </c>
      <c r="AR103" s="21" t="s">
        <v>212</v>
      </c>
      <c r="AT103" s="21" t="s">
        <v>207</v>
      </c>
      <c r="AU103" s="21" t="s">
        <v>73</v>
      </c>
      <c r="AY103" s="21" t="s">
        <v>213</v>
      </c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21" t="s">
        <v>80</v>
      </c>
      <c r="BK103" s="213">
        <f>ROUND(I103*H103,2)</f>
        <v>0</v>
      </c>
      <c r="BL103" s="21" t="s">
        <v>212</v>
      </c>
      <c r="BM103" s="21" t="s">
        <v>552</v>
      </c>
    </row>
    <row r="104" s="1" customFormat="1">
      <c r="B104" s="43"/>
      <c r="C104" s="71"/>
      <c r="D104" s="214" t="s">
        <v>215</v>
      </c>
      <c r="E104" s="71"/>
      <c r="F104" s="215" t="s">
        <v>263</v>
      </c>
      <c r="G104" s="71"/>
      <c r="H104" s="71"/>
      <c r="I104" s="186"/>
      <c r="J104" s="71"/>
      <c r="K104" s="71"/>
      <c r="L104" s="69"/>
      <c r="M104" s="216"/>
      <c r="N104" s="44"/>
      <c r="O104" s="44"/>
      <c r="P104" s="44"/>
      <c r="Q104" s="44"/>
      <c r="R104" s="44"/>
      <c r="S104" s="44"/>
      <c r="T104" s="92"/>
      <c r="AT104" s="21" t="s">
        <v>215</v>
      </c>
      <c r="AU104" s="21" t="s">
        <v>73</v>
      </c>
    </row>
    <row r="105" s="9" customFormat="1">
      <c r="B105" s="217"/>
      <c r="C105" s="218"/>
      <c r="D105" s="214" t="s">
        <v>217</v>
      </c>
      <c r="E105" s="219" t="s">
        <v>21</v>
      </c>
      <c r="F105" s="220" t="s">
        <v>553</v>
      </c>
      <c r="G105" s="218"/>
      <c r="H105" s="221">
        <v>820</v>
      </c>
      <c r="I105" s="222"/>
      <c r="J105" s="218"/>
      <c r="K105" s="218"/>
      <c r="L105" s="223"/>
      <c r="M105" s="224"/>
      <c r="N105" s="225"/>
      <c r="O105" s="225"/>
      <c r="P105" s="225"/>
      <c r="Q105" s="225"/>
      <c r="R105" s="225"/>
      <c r="S105" s="225"/>
      <c r="T105" s="226"/>
      <c r="AT105" s="227" t="s">
        <v>217</v>
      </c>
      <c r="AU105" s="227" t="s">
        <v>73</v>
      </c>
      <c r="AV105" s="9" t="s">
        <v>82</v>
      </c>
      <c r="AW105" s="9" t="s">
        <v>37</v>
      </c>
      <c r="AX105" s="9" t="s">
        <v>80</v>
      </c>
      <c r="AY105" s="227" t="s">
        <v>213</v>
      </c>
    </row>
    <row r="106" s="1" customFormat="1" ht="63.75" customHeight="1">
      <c r="B106" s="43"/>
      <c r="C106" s="202" t="s">
        <v>256</v>
      </c>
      <c r="D106" s="202" t="s">
        <v>207</v>
      </c>
      <c r="E106" s="203" t="s">
        <v>266</v>
      </c>
      <c r="F106" s="204" t="s">
        <v>267</v>
      </c>
      <c r="G106" s="205" t="s">
        <v>250</v>
      </c>
      <c r="H106" s="206">
        <v>2</v>
      </c>
      <c r="I106" s="207"/>
      <c r="J106" s="208">
        <f>ROUND(I106*H106,2)</f>
        <v>0</v>
      </c>
      <c r="K106" s="204" t="s">
        <v>211</v>
      </c>
      <c r="L106" s="69"/>
      <c r="M106" s="209" t="s">
        <v>21</v>
      </c>
      <c r="N106" s="210" t="s">
        <v>44</v>
      </c>
      <c r="O106" s="44"/>
      <c r="P106" s="211">
        <f>O106*H106</f>
        <v>0</v>
      </c>
      <c r="Q106" s="211">
        <v>0</v>
      </c>
      <c r="R106" s="211">
        <f>Q106*H106</f>
        <v>0</v>
      </c>
      <c r="S106" s="211">
        <v>0</v>
      </c>
      <c r="T106" s="212">
        <f>S106*H106</f>
        <v>0</v>
      </c>
      <c r="AR106" s="21" t="s">
        <v>212</v>
      </c>
      <c r="AT106" s="21" t="s">
        <v>207</v>
      </c>
      <c r="AU106" s="21" t="s">
        <v>73</v>
      </c>
      <c r="AY106" s="21" t="s">
        <v>213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21" t="s">
        <v>80</v>
      </c>
      <c r="BK106" s="213">
        <f>ROUND(I106*H106,2)</f>
        <v>0</v>
      </c>
      <c r="BL106" s="21" t="s">
        <v>212</v>
      </c>
      <c r="BM106" s="21" t="s">
        <v>554</v>
      </c>
    </row>
    <row r="107" s="1" customFormat="1">
      <c r="B107" s="43"/>
      <c r="C107" s="71"/>
      <c r="D107" s="214" t="s">
        <v>215</v>
      </c>
      <c r="E107" s="71"/>
      <c r="F107" s="215" t="s">
        <v>269</v>
      </c>
      <c r="G107" s="71"/>
      <c r="H107" s="71"/>
      <c r="I107" s="186"/>
      <c r="J107" s="71"/>
      <c r="K107" s="71"/>
      <c r="L107" s="69"/>
      <c r="M107" s="216"/>
      <c r="N107" s="44"/>
      <c r="O107" s="44"/>
      <c r="P107" s="44"/>
      <c r="Q107" s="44"/>
      <c r="R107" s="44"/>
      <c r="S107" s="44"/>
      <c r="T107" s="92"/>
      <c r="AT107" s="21" t="s">
        <v>215</v>
      </c>
      <c r="AU107" s="21" t="s">
        <v>73</v>
      </c>
    </row>
    <row r="108" s="9" customFormat="1">
      <c r="B108" s="217"/>
      <c r="C108" s="218"/>
      <c r="D108" s="214" t="s">
        <v>217</v>
      </c>
      <c r="E108" s="219" t="s">
        <v>21</v>
      </c>
      <c r="F108" s="220" t="s">
        <v>82</v>
      </c>
      <c r="G108" s="218"/>
      <c r="H108" s="221">
        <v>2</v>
      </c>
      <c r="I108" s="222"/>
      <c r="J108" s="218"/>
      <c r="K108" s="218"/>
      <c r="L108" s="223"/>
      <c r="M108" s="224"/>
      <c r="N108" s="225"/>
      <c r="O108" s="225"/>
      <c r="P108" s="225"/>
      <c r="Q108" s="225"/>
      <c r="R108" s="225"/>
      <c r="S108" s="225"/>
      <c r="T108" s="226"/>
      <c r="AT108" s="227" t="s">
        <v>217</v>
      </c>
      <c r="AU108" s="227" t="s">
        <v>73</v>
      </c>
      <c r="AV108" s="9" t="s">
        <v>82</v>
      </c>
      <c r="AW108" s="9" t="s">
        <v>37</v>
      </c>
      <c r="AX108" s="9" t="s">
        <v>80</v>
      </c>
      <c r="AY108" s="227" t="s">
        <v>213</v>
      </c>
    </row>
    <row r="109" s="1" customFormat="1" ht="38.25" customHeight="1">
      <c r="B109" s="43"/>
      <c r="C109" s="202" t="s">
        <v>175</v>
      </c>
      <c r="D109" s="202" t="s">
        <v>207</v>
      </c>
      <c r="E109" s="203" t="s">
        <v>271</v>
      </c>
      <c r="F109" s="204" t="s">
        <v>272</v>
      </c>
      <c r="G109" s="205" t="s">
        <v>210</v>
      </c>
      <c r="H109" s="206">
        <v>9</v>
      </c>
      <c r="I109" s="207"/>
      <c r="J109" s="208">
        <f>ROUND(I109*H109,2)</f>
        <v>0</v>
      </c>
      <c r="K109" s="204" t="s">
        <v>211</v>
      </c>
      <c r="L109" s="69"/>
      <c r="M109" s="209" t="s">
        <v>21</v>
      </c>
      <c r="N109" s="210" t="s">
        <v>44</v>
      </c>
      <c r="O109" s="44"/>
      <c r="P109" s="211">
        <f>O109*H109</f>
        <v>0</v>
      </c>
      <c r="Q109" s="211">
        <v>0</v>
      </c>
      <c r="R109" s="211">
        <f>Q109*H109</f>
        <v>0</v>
      </c>
      <c r="S109" s="211">
        <v>0</v>
      </c>
      <c r="T109" s="212">
        <f>S109*H109</f>
        <v>0</v>
      </c>
      <c r="AR109" s="21" t="s">
        <v>212</v>
      </c>
      <c r="AT109" s="21" t="s">
        <v>207</v>
      </c>
      <c r="AU109" s="21" t="s">
        <v>73</v>
      </c>
      <c r="AY109" s="21" t="s">
        <v>213</v>
      </c>
      <c r="BE109" s="213">
        <f>IF(N109="základní",J109,0)</f>
        <v>0</v>
      </c>
      <c r="BF109" s="213">
        <f>IF(N109="snížená",J109,0)</f>
        <v>0</v>
      </c>
      <c r="BG109" s="213">
        <f>IF(N109="zákl. přenesená",J109,0)</f>
        <v>0</v>
      </c>
      <c r="BH109" s="213">
        <f>IF(N109="sníž. přenesená",J109,0)</f>
        <v>0</v>
      </c>
      <c r="BI109" s="213">
        <f>IF(N109="nulová",J109,0)</f>
        <v>0</v>
      </c>
      <c r="BJ109" s="21" t="s">
        <v>80</v>
      </c>
      <c r="BK109" s="213">
        <f>ROUND(I109*H109,2)</f>
        <v>0</v>
      </c>
      <c r="BL109" s="21" t="s">
        <v>212</v>
      </c>
      <c r="BM109" s="21" t="s">
        <v>555</v>
      </c>
    </row>
    <row r="110" s="9" customFormat="1">
      <c r="B110" s="217"/>
      <c r="C110" s="218"/>
      <c r="D110" s="214" t="s">
        <v>217</v>
      </c>
      <c r="E110" s="219" t="s">
        <v>21</v>
      </c>
      <c r="F110" s="220" t="s">
        <v>256</v>
      </c>
      <c r="G110" s="218"/>
      <c r="H110" s="221">
        <v>9</v>
      </c>
      <c r="I110" s="222"/>
      <c r="J110" s="218"/>
      <c r="K110" s="218"/>
      <c r="L110" s="223"/>
      <c r="M110" s="224"/>
      <c r="N110" s="225"/>
      <c r="O110" s="225"/>
      <c r="P110" s="225"/>
      <c r="Q110" s="225"/>
      <c r="R110" s="225"/>
      <c r="S110" s="225"/>
      <c r="T110" s="226"/>
      <c r="AT110" s="227" t="s">
        <v>217</v>
      </c>
      <c r="AU110" s="227" t="s">
        <v>73</v>
      </c>
      <c r="AV110" s="9" t="s">
        <v>82</v>
      </c>
      <c r="AW110" s="9" t="s">
        <v>37</v>
      </c>
      <c r="AX110" s="9" t="s">
        <v>80</v>
      </c>
      <c r="AY110" s="227" t="s">
        <v>213</v>
      </c>
    </row>
    <row r="111" s="1" customFormat="1" ht="25.5" customHeight="1">
      <c r="B111" s="43"/>
      <c r="C111" s="202" t="s">
        <v>265</v>
      </c>
      <c r="D111" s="202" t="s">
        <v>207</v>
      </c>
      <c r="E111" s="203" t="s">
        <v>276</v>
      </c>
      <c r="F111" s="204" t="s">
        <v>277</v>
      </c>
      <c r="G111" s="205" t="s">
        <v>210</v>
      </c>
      <c r="H111" s="206">
        <v>9</v>
      </c>
      <c r="I111" s="207"/>
      <c r="J111" s="208">
        <f>ROUND(I111*H111,2)</f>
        <v>0</v>
      </c>
      <c r="K111" s="204" t="s">
        <v>211</v>
      </c>
      <c r="L111" s="69"/>
      <c r="M111" s="209" t="s">
        <v>21</v>
      </c>
      <c r="N111" s="210" t="s">
        <v>44</v>
      </c>
      <c r="O111" s="44"/>
      <c r="P111" s="211">
        <f>O111*H111</f>
        <v>0</v>
      </c>
      <c r="Q111" s="211">
        <v>0</v>
      </c>
      <c r="R111" s="211">
        <f>Q111*H111</f>
        <v>0</v>
      </c>
      <c r="S111" s="211">
        <v>0</v>
      </c>
      <c r="T111" s="212">
        <f>S111*H111</f>
        <v>0</v>
      </c>
      <c r="AR111" s="21" t="s">
        <v>212</v>
      </c>
      <c r="AT111" s="21" t="s">
        <v>207</v>
      </c>
      <c r="AU111" s="21" t="s">
        <v>73</v>
      </c>
      <c r="AY111" s="21" t="s">
        <v>213</v>
      </c>
      <c r="BE111" s="213">
        <f>IF(N111="základní",J111,0)</f>
        <v>0</v>
      </c>
      <c r="BF111" s="213">
        <f>IF(N111="snížená",J111,0)</f>
        <v>0</v>
      </c>
      <c r="BG111" s="213">
        <f>IF(N111="zákl. přenesená",J111,0)</f>
        <v>0</v>
      </c>
      <c r="BH111" s="213">
        <f>IF(N111="sníž. přenesená",J111,0)</f>
        <v>0</v>
      </c>
      <c r="BI111" s="213">
        <f>IF(N111="nulová",J111,0)</f>
        <v>0</v>
      </c>
      <c r="BJ111" s="21" t="s">
        <v>80</v>
      </c>
      <c r="BK111" s="213">
        <f>ROUND(I111*H111,2)</f>
        <v>0</v>
      </c>
      <c r="BL111" s="21" t="s">
        <v>212</v>
      </c>
      <c r="BM111" s="21" t="s">
        <v>556</v>
      </c>
    </row>
    <row r="112" s="9" customFormat="1">
      <c r="B112" s="217"/>
      <c r="C112" s="218"/>
      <c r="D112" s="214" t="s">
        <v>217</v>
      </c>
      <c r="E112" s="219" t="s">
        <v>21</v>
      </c>
      <c r="F112" s="220" t="s">
        <v>256</v>
      </c>
      <c r="G112" s="218"/>
      <c r="H112" s="221">
        <v>9</v>
      </c>
      <c r="I112" s="222"/>
      <c r="J112" s="218"/>
      <c r="K112" s="218"/>
      <c r="L112" s="223"/>
      <c r="M112" s="248"/>
      <c r="N112" s="249"/>
      <c r="O112" s="249"/>
      <c r="P112" s="249"/>
      <c r="Q112" s="249"/>
      <c r="R112" s="249"/>
      <c r="S112" s="249"/>
      <c r="T112" s="250"/>
      <c r="AT112" s="227" t="s">
        <v>217</v>
      </c>
      <c r="AU112" s="227" t="s">
        <v>73</v>
      </c>
      <c r="AV112" s="9" t="s">
        <v>82</v>
      </c>
      <c r="AW112" s="9" t="s">
        <v>37</v>
      </c>
      <c r="AX112" s="9" t="s">
        <v>80</v>
      </c>
      <c r="AY112" s="227" t="s">
        <v>213</v>
      </c>
    </row>
    <row r="113" s="1" customFormat="1" ht="6.96" customHeight="1">
      <c r="B113" s="64"/>
      <c r="C113" s="65"/>
      <c r="D113" s="65"/>
      <c r="E113" s="65"/>
      <c r="F113" s="65"/>
      <c r="G113" s="65"/>
      <c r="H113" s="65"/>
      <c r="I113" s="175"/>
      <c r="J113" s="65"/>
      <c r="K113" s="65"/>
      <c r="L113" s="69"/>
    </row>
  </sheetData>
  <sheetProtection sheet="1" autoFilter="0" formatColumns="0" formatRows="0" objects="1" scenarios="1" spinCount="100000" saltValue="pgXSAawh4TXWVl+oKAWFKgTVupK6yOpX+snpuJCpwiMsenIQRHoOwmHcBzfjQVjTrYqdj8EPYfBr4Ei8fUOBNA==" hashValue="RiULa1WUHnq8HfaNTXHGUzOJnxZ2ysDjY35BOTgvMBfImQdrlHgegLQpbTp1Ql/AbtMUlSFH4uslm85o0onY3g==" algorithmName="SHA-512" password="CC35"/>
  <autoFilter ref="C81:K112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0:H70"/>
    <mergeCell ref="E72:H72"/>
    <mergeCell ref="E74:H74"/>
    <mergeCell ref="G1:H1"/>
    <mergeCell ref="L2:V2"/>
  </mergeCells>
  <hyperlinks>
    <hyperlink ref="F1:G1" location="C2" display="1) Krycí list soupisu"/>
    <hyperlink ref="G1:H1" location="C58" display="2) Rekapitulace"/>
    <hyperlink ref="J1" location="C81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178</v>
      </c>
      <c r="G1" s="148" t="s">
        <v>179</v>
      </c>
      <c r="H1" s="148"/>
      <c r="I1" s="149"/>
      <c r="J1" s="148" t="s">
        <v>180</v>
      </c>
      <c r="K1" s="147" t="s">
        <v>181</v>
      </c>
      <c r="L1" s="148" t="s">
        <v>182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117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82</v>
      </c>
    </row>
    <row r="4" ht="36.96" customHeight="1">
      <c r="B4" s="25"/>
      <c r="C4" s="26"/>
      <c r="D4" s="27" t="s">
        <v>183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zakázky'!K6</f>
        <v>Výměna kolejnic u ST Ústí n.L. v úseku Mělník - Děčín východ a navazujících tratích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184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502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186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557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21</v>
      </c>
      <c r="K13" s="48"/>
    </row>
    <row r="14" s="1" customFormat="1" ht="14.4" customHeight="1">
      <c r="B14" s="43"/>
      <c r="C14" s="44"/>
      <c r="D14" s="37" t="s">
        <v>23</v>
      </c>
      <c r="E14" s="44"/>
      <c r="F14" s="32" t="s">
        <v>24</v>
      </c>
      <c r="G14" s="44"/>
      <c r="H14" s="44"/>
      <c r="I14" s="155" t="s">
        <v>25</v>
      </c>
      <c r="J14" s="156" t="str">
        <f>'Rekapitulace zakázky'!AN8</f>
        <v>17. 10. 2018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27</v>
      </c>
      <c r="E16" s="44"/>
      <c r="F16" s="44"/>
      <c r="G16" s="44"/>
      <c r="H16" s="44"/>
      <c r="I16" s="155" t="s">
        <v>28</v>
      </c>
      <c r="J16" s="32" t="s">
        <v>29</v>
      </c>
      <c r="K16" s="48"/>
    </row>
    <row r="17" s="1" customFormat="1" ht="18" customHeight="1">
      <c r="B17" s="43"/>
      <c r="C17" s="44"/>
      <c r="D17" s="44"/>
      <c r="E17" s="32" t="s">
        <v>30</v>
      </c>
      <c r="F17" s="44"/>
      <c r="G17" s="44"/>
      <c r="H17" s="44"/>
      <c r="I17" s="155" t="s">
        <v>31</v>
      </c>
      <c r="J17" s="32" t="s">
        <v>32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33</v>
      </c>
      <c r="E19" s="44"/>
      <c r="F19" s="44"/>
      <c r="G19" s="44"/>
      <c r="H19" s="44"/>
      <c r="I19" s="155" t="s">
        <v>28</v>
      </c>
      <c r="J19" s="32" t="str">
        <f>IF('Rekapitulace zakázky'!AN13="Vyplň údaj","",IF('Rekapitulace zakázky'!AN13="","",'Rekapitulace zakázky'!AN13))</f>
        <v/>
      </c>
      <c r="K19" s="48"/>
    </row>
    <row r="20" s="1" customFormat="1" ht="18" customHeight="1">
      <c r="B20" s="43"/>
      <c r="C20" s="44"/>
      <c r="D20" s="44"/>
      <c r="E20" s="32" t="str">
        <f>IF('Rekapitulace zakázky'!E14="Vyplň údaj","",IF('Rekapitulace zakázky'!E14="","",'Rekapitulace zakázky'!E14))</f>
        <v/>
      </c>
      <c r="F20" s="44"/>
      <c r="G20" s="44"/>
      <c r="H20" s="44"/>
      <c r="I20" s="155" t="s">
        <v>31</v>
      </c>
      <c r="J20" s="32" t="str">
        <f>IF('Rekapitulace zakázky'!AN14="Vyplň údaj","",IF('Rekapitulace zakázky'!AN14="","",'Rekapitulace zakázky'!AN14))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35</v>
      </c>
      <c r="E22" s="44"/>
      <c r="F22" s="44"/>
      <c r="G22" s="44"/>
      <c r="H22" s="44"/>
      <c r="I22" s="155" t="s">
        <v>28</v>
      </c>
      <c r="J22" s="32" t="str">
        <f>IF('Rekapitulace zakázky'!AN16="","",'Rekapitulace zakázky'!AN16)</f>
        <v/>
      </c>
      <c r="K22" s="48"/>
    </row>
    <row r="23" s="1" customFormat="1" ht="18" customHeight="1">
      <c r="B23" s="43"/>
      <c r="C23" s="44"/>
      <c r="D23" s="44"/>
      <c r="E23" s="32" t="str">
        <f>IF('Rekapitulace zakázky'!E17="","",'Rekapitulace zakázky'!E17)</f>
        <v xml:space="preserve"> </v>
      </c>
      <c r="F23" s="44"/>
      <c r="G23" s="44"/>
      <c r="H23" s="44"/>
      <c r="I23" s="155" t="s">
        <v>31</v>
      </c>
      <c r="J23" s="32" t="str">
        <f>IF('Rekapitulace zakázky'!AN17="","",'Rekapitulace zakázky'!AN17)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38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21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39</v>
      </c>
      <c r="E29" s="44"/>
      <c r="F29" s="44"/>
      <c r="G29" s="44"/>
      <c r="H29" s="44"/>
      <c r="I29" s="153"/>
      <c r="J29" s="164">
        <f>ROUND(J82,2)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41</v>
      </c>
      <c r="G31" s="44"/>
      <c r="H31" s="44"/>
      <c r="I31" s="165" t="s">
        <v>40</v>
      </c>
      <c r="J31" s="49" t="s">
        <v>42</v>
      </c>
      <c r="K31" s="48"/>
    </row>
    <row r="32" s="1" customFormat="1" ht="14.4" customHeight="1">
      <c r="B32" s="43"/>
      <c r="C32" s="44"/>
      <c r="D32" s="52" t="s">
        <v>43</v>
      </c>
      <c r="E32" s="52" t="s">
        <v>44</v>
      </c>
      <c r="F32" s="166">
        <f>ROUND(SUM(BE82:BE132), 2)</f>
        <v>0</v>
      </c>
      <c r="G32" s="44"/>
      <c r="H32" s="44"/>
      <c r="I32" s="167">
        <v>0.20999999999999999</v>
      </c>
      <c r="J32" s="166">
        <f>ROUND(ROUND((SUM(BE82:BE132)), 2)*I32, 2)</f>
        <v>0</v>
      </c>
      <c r="K32" s="48"/>
    </row>
    <row r="33" s="1" customFormat="1" ht="14.4" customHeight="1">
      <c r="B33" s="43"/>
      <c r="C33" s="44"/>
      <c r="D33" s="44"/>
      <c r="E33" s="52" t="s">
        <v>45</v>
      </c>
      <c r="F33" s="166">
        <f>ROUND(SUM(BF82:BF132), 2)</f>
        <v>0</v>
      </c>
      <c r="G33" s="44"/>
      <c r="H33" s="44"/>
      <c r="I33" s="167">
        <v>0.14999999999999999</v>
      </c>
      <c r="J33" s="166">
        <f>ROUND(ROUND((SUM(BF82:BF132)),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46</v>
      </c>
      <c r="F34" s="166">
        <f>ROUND(SUM(BG82:BG132),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47</v>
      </c>
      <c r="F35" s="166">
        <f>ROUND(SUM(BH82:BH132),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48</v>
      </c>
      <c r="F36" s="166">
        <f>ROUND(SUM(BI82:BI132),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49</v>
      </c>
      <c r="E38" s="95"/>
      <c r="F38" s="95"/>
      <c r="G38" s="170" t="s">
        <v>50</v>
      </c>
      <c r="H38" s="171" t="s">
        <v>51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188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Výměna kolejnic u ST Ústí n.L. v úseku Mělník - Děčín východ a navazujících tratích</v>
      </c>
      <c r="F47" s="37"/>
      <c r="G47" s="37"/>
      <c r="H47" s="37"/>
      <c r="I47" s="153"/>
      <c r="J47" s="44"/>
      <c r="K47" s="48"/>
    </row>
    <row r="48">
      <c r="B48" s="25"/>
      <c r="C48" s="37" t="s">
        <v>184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502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186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 02.3 - SO 02.3 - km 414,830 - 415,310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23</v>
      </c>
      <c r="D53" s="44"/>
      <c r="E53" s="44"/>
      <c r="F53" s="32" t="str">
        <f>F14</f>
        <v>trať 072, 073, 081, 083 a 130</v>
      </c>
      <c r="G53" s="44"/>
      <c r="H53" s="44"/>
      <c r="I53" s="155" t="s">
        <v>25</v>
      </c>
      <c r="J53" s="156" t="str">
        <f>IF(J14="","",J14)</f>
        <v>17. 10. 2018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27</v>
      </c>
      <c r="D55" s="44"/>
      <c r="E55" s="44"/>
      <c r="F55" s="32" t="str">
        <f>E17</f>
        <v>SŽDC s.o., OŘ Ústí n.L., ST Ústí n.L.</v>
      </c>
      <c r="G55" s="44"/>
      <c r="H55" s="44"/>
      <c r="I55" s="155" t="s">
        <v>35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33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189</v>
      </c>
      <c r="D58" s="168"/>
      <c r="E58" s="168"/>
      <c r="F58" s="168"/>
      <c r="G58" s="168"/>
      <c r="H58" s="168"/>
      <c r="I58" s="182"/>
      <c r="J58" s="183" t="s">
        <v>190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191</v>
      </c>
      <c r="D60" s="44"/>
      <c r="E60" s="44"/>
      <c r="F60" s="44"/>
      <c r="G60" s="44"/>
      <c r="H60" s="44"/>
      <c r="I60" s="153"/>
      <c r="J60" s="164">
        <f>J82</f>
        <v>0</v>
      </c>
      <c r="K60" s="48"/>
      <c r="AU60" s="21" t="s">
        <v>192</v>
      </c>
    </row>
    <row r="61" s="1" customFormat="1" ht="21.84" customHeight="1">
      <c r="B61" s="43"/>
      <c r="C61" s="44"/>
      <c r="D61" s="44"/>
      <c r="E61" s="44"/>
      <c r="F61" s="44"/>
      <c r="G61" s="44"/>
      <c r="H61" s="44"/>
      <c r="I61" s="153"/>
      <c r="J61" s="44"/>
      <c r="K61" s="48"/>
    </row>
    <row r="62" s="1" customFormat="1" ht="6.96" customHeight="1">
      <c r="B62" s="64"/>
      <c r="C62" s="65"/>
      <c r="D62" s="65"/>
      <c r="E62" s="65"/>
      <c r="F62" s="65"/>
      <c r="G62" s="65"/>
      <c r="H62" s="65"/>
      <c r="I62" s="175"/>
      <c r="J62" s="65"/>
      <c r="K62" s="66"/>
    </row>
    <row r="66" s="1" customFormat="1" ht="6.96" customHeight="1">
      <c r="B66" s="67"/>
      <c r="C66" s="68"/>
      <c r="D66" s="68"/>
      <c r="E66" s="68"/>
      <c r="F66" s="68"/>
      <c r="G66" s="68"/>
      <c r="H66" s="68"/>
      <c r="I66" s="178"/>
      <c r="J66" s="68"/>
      <c r="K66" s="68"/>
      <c r="L66" s="69"/>
    </row>
    <row r="67" s="1" customFormat="1" ht="36.96" customHeight="1">
      <c r="B67" s="43"/>
      <c r="C67" s="70" t="s">
        <v>193</v>
      </c>
      <c r="D67" s="71"/>
      <c r="E67" s="71"/>
      <c r="F67" s="71"/>
      <c r="G67" s="71"/>
      <c r="H67" s="71"/>
      <c r="I67" s="186"/>
      <c r="J67" s="71"/>
      <c r="K67" s="71"/>
      <c r="L67" s="69"/>
    </row>
    <row r="68" s="1" customFormat="1" ht="6.96" customHeight="1">
      <c r="B68" s="43"/>
      <c r="C68" s="71"/>
      <c r="D68" s="71"/>
      <c r="E68" s="71"/>
      <c r="F68" s="71"/>
      <c r="G68" s="71"/>
      <c r="H68" s="71"/>
      <c r="I68" s="186"/>
      <c r="J68" s="71"/>
      <c r="K68" s="71"/>
      <c r="L68" s="69"/>
    </row>
    <row r="69" s="1" customFormat="1" ht="14.4" customHeight="1">
      <c r="B69" s="43"/>
      <c r="C69" s="73" t="s">
        <v>18</v>
      </c>
      <c r="D69" s="71"/>
      <c r="E69" s="71"/>
      <c r="F69" s="71"/>
      <c r="G69" s="71"/>
      <c r="H69" s="71"/>
      <c r="I69" s="186"/>
      <c r="J69" s="71"/>
      <c r="K69" s="71"/>
      <c r="L69" s="69"/>
    </row>
    <row r="70" s="1" customFormat="1" ht="16.5" customHeight="1">
      <c r="B70" s="43"/>
      <c r="C70" s="71"/>
      <c r="D70" s="71"/>
      <c r="E70" s="187" t="str">
        <f>E7</f>
        <v>Výměna kolejnic u ST Ústí n.L. v úseku Mělník - Děčín východ a navazujících tratích</v>
      </c>
      <c r="F70" s="73"/>
      <c r="G70" s="73"/>
      <c r="H70" s="73"/>
      <c r="I70" s="186"/>
      <c r="J70" s="71"/>
      <c r="K70" s="71"/>
      <c r="L70" s="69"/>
    </row>
    <row r="71">
      <c r="B71" s="25"/>
      <c r="C71" s="73" t="s">
        <v>184</v>
      </c>
      <c r="D71" s="188"/>
      <c r="E71" s="188"/>
      <c r="F71" s="188"/>
      <c r="G71" s="188"/>
      <c r="H71" s="188"/>
      <c r="I71" s="145"/>
      <c r="J71" s="188"/>
      <c r="K71" s="188"/>
      <c r="L71" s="189"/>
    </row>
    <row r="72" s="1" customFormat="1" ht="16.5" customHeight="1">
      <c r="B72" s="43"/>
      <c r="C72" s="71"/>
      <c r="D72" s="71"/>
      <c r="E72" s="187" t="s">
        <v>502</v>
      </c>
      <c r="F72" s="71"/>
      <c r="G72" s="71"/>
      <c r="H72" s="71"/>
      <c r="I72" s="186"/>
      <c r="J72" s="71"/>
      <c r="K72" s="71"/>
      <c r="L72" s="69"/>
    </row>
    <row r="73" s="1" customFormat="1" ht="14.4" customHeight="1">
      <c r="B73" s="43"/>
      <c r="C73" s="73" t="s">
        <v>186</v>
      </c>
      <c r="D73" s="71"/>
      <c r="E73" s="71"/>
      <c r="F73" s="71"/>
      <c r="G73" s="71"/>
      <c r="H73" s="71"/>
      <c r="I73" s="186"/>
      <c r="J73" s="71"/>
      <c r="K73" s="71"/>
      <c r="L73" s="69"/>
    </row>
    <row r="74" s="1" customFormat="1" ht="17.25" customHeight="1">
      <c r="B74" s="43"/>
      <c r="C74" s="71"/>
      <c r="D74" s="71"/>
      <c r="E74" s="79" t="str">
        <f>E11</f>
        <v>SO 02.3 - SO 02.3 - km 414,830 - 415,310</v>
      </c>
      <c r="F74" s="71"/>
      <c r="G74" s="71"/>
      <c r="H74" s="71"/>
      <c r="I74" s="186"/>
      <c r="J74" s="71"/>
      <c r="K74" s="71"/>
      <c r="L74" s="69"/>
    </row>
    <row r="75" s="1" customFormat="1" ht="6.96" customHeight="1">
      <c r="B75" s="43"/>
      <c r="C75" s="71"/>
      <c r="D75" s="71"/>
      <c r="E75" s="71"/>
      <c r="F75" s="71"/>
      <c r="G75" s="71"/>
      <c r="H75" s="71"/>
      <c r="I75" s="186"/>
      <c r="J75" s="71"/>
      <c r="K75" s="71"/>
      <c r="L75" s="69"/>
    </row>
    <row r="76" s="1" customFormat="1" ht="18" customHeight="1">
      <c r="B76" s="43"/>
      <c r="C76" s="73" t="s">
        <v>23</v>
      </c>
      <c r="D76" s="71"/>
      <c r="E76" s="71"/>
      <c r="F76" s="190" t="str">
        <f>F14</f>
        <v>trať 072, 073, 081, 083 a 130</v>
      </c>
      <c r="G76" s="71"/>
      <c r="H76" s="71"/>
      <c r="I76" s="191" t="s">
        <v>25</v>
      </c>
      <c r="J76" s="82" t="str">
        <f>IF(J14="","",J14)</f>
        <v>17. 10. 2018</v>
      </c>
      <c r="K76" s="71"/>
      <c r="L76" s="69"/>
    </row>
    <row r="77" s="1" customFormat="1" ht="6.96" customHeight="1">
      <c r="B77" s="43"/>
      <c r="C77" s="71"/>
      <c r="D77" s="71"/>
      <c r="E77" s="71"/>
      <c r="F77" s="71"/>
      <c r="G77" s="71"/>
      <c r="H77" s="71"/>
      <c r="I77" s="186"/>
      <c r="J77" s="71"/>
      <c r="K77" s="71"/>
      <c r="L77" s="69"/>
    </row>
    <row r="78" s="1" customFormat="1">
      <c r="B78" s="43"/>
      <c r="C78" s="73" t="s">
        <v>27</v>
      </c>
      <c r="D78" s="71"/>
      <c r="E78" s="71"/>
      <c r="F78" s="190" t="str">
        <f>E17</f>
        <v>SŽDC s.o., OŘ Ústí n.L., ST Ústí n.L.</v>
      </c>
      <c r="G78" s="71"/>
      <c r="H78" s="71"/>
      <c r="I78" s="191" t="s">
        <v>35</v>
      </c>
      <c r="J78" s="190" t="str">
        <f>E23</f>
        <v xml:space="preserve"> </v>
      </c>
      <c r="K78" s="71"/>
      <c r="L78" s="69"/>
    </row>
    <row r="79" s="1" customFormat="1" ht="14.4" customHeight="1">
      <c r="B79" s="43"/>
      <c r="C79" s="73" t="s">
        <v>33</v>
      </c>
      <c r="D79" s="71"/>
      <c r="E79" s="71"/>
      <c r="F79" s="190" t="str">
        <f>IF(E20="","",E20)</f>
        <v/>
      </c>
      <c r="G79" s="71"/>
      <c r="H79" s="71"/>
      <c r="I79" s="186"/>
      <c r="J79" s="71"/>
      <c r="K79" s="71"/>
      <c r="L79" s="69"/>
    </row>
    <row r="80" s="1" customFormat="1" ht="10.32" customHeight="1">
      <c r="B80" s="43"/>
      <c r="C80" s="71"/>
      <c r="D80" s="71"/>
      <c r="E80" s="71"/>
      <c r="F80" s="71"/>
      <c r="G80" s="71"/>
      <c r="H80" s="71"/>
      <c r="I80" s="186"/>
      <c r="J80" s="71"/>
      <c r="K80" s="71"/>
      <c r="L80" s="69"/>
    </row>
    <row r="81" s="8" customFormat="1" ht="29.28" customHeight="1">
      <c r="B81" s="192"/>
      <c r="C81" s="193" t="s">
        <v>194</v>
      </c>
      <c r="D81" s="194" t="s">
        <v>58</v>
      </c>
      <c r="E81" s="194" t="s">
        <v>54</v>
      </c>
      <c r="F81" s="194" t="s">
        <v>195</v>
      </c>
      <c r="G81" s="194" t="s">
        <v>196</v>
      </c>
      <c r="H81" s="194" t="s">
        <v>197</v>
      </c>
      <c r="I81" s="195" t="s">
        <v>198</v>
      </c>
      <c r="J81" s="194" t="s">
        <v>190</v>
      </c>
      <c r="K81" s="196" t="s">
        <v>199</v>
      </c>
      <c r="L81" s="197"/>
      <c r="M81" s="99" t="s">
        <v>200</v>
      </c>
      <c r="N81" s="100" t="s">
        <v>43</v>
      </c>
      <c r="O81" s="100" t="s">
        <v>201</v>
      </c>
      <c r="P81" s="100" t="s">
        <v>202</v>
      </c>
      <c r="Q81" s="100" t="s">
        <v>203</v>
      </c>
      <c r="R81" s="100" t="s">
        <v>204</v>
      </c>
      <c r="S81" s="100" t="s">
        <v>205</v>
      </c>
      <c r="T81" s="101" t="s">
        <v>206</v>
      </c>
    </row>
    <row r="82" s="1" customFormat="1" ht="29.28" customHeight="1">
      <c r="B82" s="43"/>
      <c r="C82" s="105" t="s">
        <v>191</v>
      </c>
      <c r="D82" s="71"/>
      <c r="E82" s="71"/>
      <c r="F82" s="71"/>
      <c r="G82" s="71"/>
      <c r="H82" s="71"/>
      <c r="I82" s="186"/>
      <c r="J82" s="198">
        <f>BK82</f>
        <v>0</v>
      </c>
      <c r="K82" s="71"/>
      <c r="L82" s="69"/>
      <c r="M82" s="102"/>
      <c r="N82" s="103"/>
      <c r="O82" s="103"/>
      <c r="P82" s="199">
        <f>SUM(P83:P132)</f>
        <v>0</v>
      </c>
      <c r="Q82" s="103"/>
      <c r="R82" s="199">
        <f>SUM(R83:R132)</f>
        <v>0.80669999999999997</v>
      </c>
      <c r="S82" s="103"/>
      <c r="T82" s="200">
        <f>SUM(T83:T132)</f>
        <v>0</v>
      </c>
      <c r="AT82" s="21" t="s">
        <v>72</v>
      </c>
      <c r="AU82" s="21" t="s">
        <v>192</v>
      </c>
      <c r="BK82" s="201">
        <f>SUM(BK83:BK132)</f>
        <v>0</v>
      </c>
    </row>
    <row r="83" s="1" customFormat="1" ht="38.25" customHeight="1">
      <c r="B83" s="43"/>
      <c r="C83" s="202" t="s">
        <v>80</v>
      </c>
      <c r="D83" s="202" t="s">
        <v>207</v>
      </c>
      <c r="E83" s="203" t="s">
        <v>208</v>
      </c>
      <c r="F83" s="204" t="s">
        <v>209</v>
      </c>
      <c r="G83" s="205" t="s">
        <v>210</v>
      </c>
      <c r="H83" s="206">
        <v>42</v>
      </c>
      <c r="I83" s="207"/>
      <c r="J83" s="208">
        <f>ROUND(I83*H83,2)</f>
        <v>0</v>
      </c>
      <c r="K83" s="204" t="s">
        <v>211</v>
      </c>
      <c r="L83" s="69"/>
      <c r="M83" s="209" t="s">
        <v>21</v>
      </c>
      <c r="N83" s="210" t="s">
        <v>44</v>
      </c>
      <c r="O83" s="44"/>
      <c r="P83" s="211">
        <f>O83*H83</f>
        <v>0</v>
      </c>
      <c r="Q83" s="211">
        <v>0</v>
      </c>
      <c r="R83" s="211">
        <f>Q83*H83</f>
        <v>0</v>
      </c>
      <c r="S83" s="211">
        <v>0</v>
      </c>
      <c r="T83" s="212">
        <f>S83*H83</f>
        <v>0</v>
      </c>
      <c r="AR83" s="21" t="s">
        <v>212</v>
      </c>
      <c r="AT83" s="21" t="s">
        <v>207</v>
      </c>
      <c r="AU83" s="21" t="s">
        <v>73</v>
      </c>
      <c r="AY83" s="21" t="s">
        <v>213</v>
      </c>
      <c r="BE83" s="213">
        <f>IF(N83="základní",J83,0)</f>
        <v>0</v>
      </c>
      <c r="BF83" s="213">
        <f>IF(N83="snížená",J83,0)</f>
        <v>0</v>
      </c>
      <c r="BG83" s="213">
        <f>IF(N83="zákl. přenesená",J83,0)</f>
        <v>0</v>
      </c>
      <c r="BH83" s="213">
        <f>IF(N83="sníž. přenesená",J83,0)</f>
        <v>0</v>
      </c>
      <c r="BI83" s="213">
        <f>IF(N83="nulová",J83,0)</f>
        <v>0</v>
      </c>
      <c r="BJ83" s="21" t="s">
        <v>80</v>
      </c>
      <c r="BK83" s="213">
        <f>ROUND(I83*H83,2)</f>
        <v>0</v>
      </c>
      <c r="BL83" s="21" t="s">
        <v>212</v>
      </c>
      <c r="BM83" s="21" t="s">
        <v>558</v>
      </c>
    </row>
    <row r="84" s="1" customFormat="1">
      <c r="B84" s="43"/>
      <c r="C84" s="71"/>
      <c r="D84" s="214" t="s">
        <v>215</v>
      </c>
      <c r="E84" s="71"/>
      <c r="F84" s="215" t="s">
        <v>216</v>
      </c>
      <c r="G84" s="71"/>
      <c r="H84" s="71"/>
      <c r="I84" s="186"/>
      <c r="J84" s="71"/>
      <c r="K84" s="71"/>
      <c r="L84" s="69"/>
      <c r="M84" s="216"/>
      <c r="N84" s="44"/>
      <c r="O84" s="44"/>
      <c r="P84" s="44"/>
      <c r="Q84" s="44"/>
      <c r="R84" s="44"/>
      <c r="S84" s="44"/>
      <c r="T84" s="92"/>
      <c r="AT84" s="21" t="s">
        <v>215</v>
      </c>
      <c r="AU84" s="21" t="s">
        <v>73</v>
      </c>
    </row>
    <row r="85" s="9" customFormat="1">
      <c r="B85" s="217"/>
      <c r="C85" s="218"/>
      <c r="D85" s="214" t="s">
        <v>217</v>
      </c>
      <c r="E85" s="219" t="s">
        <v>21</v>
      </c>
      <c r="F85" s="220" t="s">
        <v>559</v>
      </c>
      <c r="G85" s="218"/>
      <c r="H85" s="221">
        <v>42</v>
      </c>
      <c r="I85" s="222"/>
      <c r="J85" s="218"/>
      <c r="K85" s="218"/>
      <c r="L85" s="223"/>
      <c r="M85" s="224"/>
      <c r="N85" s="225"/>
      <c r="O85" s="225"/>
      <c r="P85" s="225"/>
      <c r="Q85" s="225"/>
      <c r="R85" s="225"/>
      <c r="S85" s="225"/>
      <c r="T85" s="226"/>
      <c r="AT85" s="227" t="s">
        <v>217</v>
      </c>
      <c r="AU85" s="227" t="s">
        <v>73</v>
      </c>
      <c r="AV85" s="9" t="s">
        <v>82</v>
      </c>
      <c r="AW85" s="9" t="s">
        <v>37</v>
      </c>
      <c r="AX85" s="9" t="s">
        <v>80</v>
      </c>
      <c r="AY85" s="227" t="s">
        <v>213</v>
      </c>
    </row>
    <row r="86" s="1" customFormat="1" ht="76.5" customHeight="1">
      <c r="B86" s="43"/>
      <c r="C86" s="202" t="s">
        <v>82</v>
      </c>
      <c r="D86" s="202" t="s">
        <v>207</v>
      </c>
      <c r="E86" s="203" t="s">
        <v>219</v>
      </c>
      <c r="F86" s="204" t="s">
        <v>220</v>
      </c>
      <c r="G86" s="205" t="s">
        <v>221</v>
      </c>
      <c r="H86" s="206">
        <v>960</v>
      </c>
      <c r="I86" s="207"/>
      <c r="J86" s="208">
        <f>ROUND(I86*H86,2)</f>
        <v>0</v>
      </c>
      <c r="K86" s="204" t="s">
        <v>211</v>
      </c>
      <c r="L86" s="69"/>
      <c r="M86" s="209" t="s">
        <v>21</v>
      </c>
      <c r="N86" s="210" t="s">
        <v>44</v>
      </c>
      <c r="O86" s="44"/>
      <c r="P86" s="211">
        <f>O86*H86</f>
        <v>0</v>
      </c>
      <c r="Q86" s="211">
        <v>0</v>
      </c>
      <c r="R86" s="211">
        <f>Q86*H86</f>
        <v>0</v>
      </c>
      <c r="S86" s="211">
        <v>0</v>
      </c>
      <c r="T86" s="212">
        <f>S86*H86</f>
        <v>0</v>
      </c>
      <c r="AR86" s="21" t="s">
        <v>212</v>
      </c>
      <c r="AT86" s="21" t="s">
        <v>207</v>
      </c>
      <c r="AU86" s="21" t="s">
        <v>73</v>
      </c>
      <c r="AY86" s="21" t="s">
        <v>213</v>
      </c>
      <c r="BE86" s="213">
        <f>IF(N86="základní",J86,0)</f>
        <v>0</v>
      </c>
      <c r="BF86" s="213">
        <f>IF(N86="snížená",J86,0)</f>
        <v>0</v>
      </c>
      <c r="BG86" s="213">
        <f>IF(N86="zákl. přenesená",J86,0)</f>
        <v>0</v>
      </c>
      <c r="BH86" s="213">
        <f>IF(N86="sníž. přenesená",J86,0)</f>
        <v>0</v>
      </c>
      <c r="BI86" s="213">
        <f>IF(N86="nulová",J86,0)</f>
        <v>0</v>
      </c>
      <c r="BJ86" s="21" t="s">
        <v>80</v>
      </c>
      <c r="BK86" s="213">
        <f>ROUND(I86*H86,2)</f>
        <v>0</v>
      </c>
      <c r="BL86" s="21" t="s">
        <v>212</v>
      </c>
      <c r="BM86" s="21" t="s">
        <v>560</v>
      </c>
    </row>
    <row r="87" s="1" customFormat="1">
      <c r="B87" s="43"/>
      <c r="C87" s="71"/>
      <c r="D87" s="214" t="s">
        <v>215</v>
      </c>
      <c r="E87" s="71"/>
      <c r="F87" s="215" t="s">
        <v>223</v>
      </c>
      <c r="G87" s="71"/>
      <c r="H87" s="71"/>
      <c r="I87" s="186"/>
      <c r="J87" s="71"/>
      <c r="K87" s="71"/>
      <c r="L87" s="69"/>
      <c r="M87" s="216"/>
      <c r="N87" s="44"/>
      <c r="O87" s="44"/>
      <c r="P87" s="44"/>
      <c r="Q87" s="44"/>
      <c r="R87" s="44"/>
      <c r="S87" s="44"/>
      <c r="T87" s="92"/>
      <c r="AT87" s="21" t="s">
        <v>215</v>
      </c>
      <c r="AU87" s="21" t="s">
        <v>73</v>
      </c>
    </row>
    <row r="88" s="10" customFormat="1">
      <c r="B88" s="228"/>
      <c r="C88" s="229"/>
      <c r="D88" s="214" t="s">
        <v>217</v>
      </c>
      <c r="E88" s="230" t="s">
        <v>21</v>
      </c>
      <c r="F88" s="231" t="s">
        <v>561</v>
      </c>
      <c r="G88" s="229"/>
      <c r="H88" s="230" t="s">
        <v>21</v>
      </c>
      <c r="I88" s="232"/>
      <c r="J88" s="229"/>
      <c r="K88" s="229"/>
      <c r="L88" s="233"/>
      <c r="M88" s="234"/>
      <c r="N88" s="235"/>
      <c r="O88" s="235"/>
      <c r="P88" s="235"/>
      <c r="Q88" s="235"/>
      <c r="R88" s="235"/>
      <c r="S88" s="235"/>
      <c r="T88" s="236"/>
      <c r="AT88" s="237" t="s">
        <v>217</v>
      </c>
      <c r="AU88" s="237" t="s">
        <v>73</v>
      </c>
      <c r="AV88" s="10" t="s">
        <v>80</v>
      </c>
      <c r="AW88" s="10" t="s">
        <v>37</v>
      </c>
      <c r="AX88" s="10" t="s">
        <v>73</v>
      </c>
      <c r="AY88" s="237" t="s">
        <v>213</v>
      </c>
    </row>
    <row r="89" s="9" customFormat="1">
      <c r="B89" s="217"/>
      <c r="C89" s="218"/>
      <c r="D89" s="214" t="s">
        <v>217</v>
      </c>
      <c r="E89" s="219" t="s">
        <v>21</v>
      </c>
      <c r="F89" s="220" t="s">
        <v>562</v>
      </c>
      <c r="G89" s="218"/>
      <c r="H89" s="221">
        <v>960</v>
      </c>
      <c r="I89" s="222"/>
      <c r="J89" s="218"/>
      <c r="K89" s="218"/>
      <c r="L89" s="223"/>
      <c r="M89" s="224"/>
      <c r="N89" s="225"/>
      <c r="O89" s="225"/>
      <c r="P89" s="225"/>
      <c r="Q89" s="225"/>
      <c r="R89" s="225"/>
      <c r="S89" s="225"/>
      <c r="T89" s="226"/>
      <c r="AT89" s="227" t="s">
        <v>217</v>
      </c>
      <c r="AU89" s="227" t="s">
        <v>73</v>
      </c>
      <c r="AV89" s="9" t="s">
        <v>82</v>
      </c>
      <c r="AW89" s="9" t="s">
        <v>37</v>
      </c>
      <c r="AX89" s="9" t="s">
        <v>80</v>
      </c>
      <c r="AY89" s="227" t="s">
        <v>213</v>
      </c>
    </row>
    <row r="90" s="1" customFormat="1" ht="51" customHeight="1">
      <c r="B90" s="43"/>
      <c r="C90" s="202" t="s">
        <v>226</v>
      </c>
      <c r="D90" s="202" t="s">
        <v>207</v>
      </c>
      <c r="E90" s="203" t="s">
        <v>227</v>
      </c>
      <c r="F90" s="204" t="s">
        <v>228</v>
      </c>
      <c r="G90" s="205" t="s">
        <v>210</v>
      </c>
      <c r="H90" s="206">
        <v>1768</v>
      </c>
      <c r="I90" s="207"/>
      <c r="J90" s="208">
        <f>ROUND(I90*H90,2)</f>
        <v>0</v>
      </c>
      <c r="K90" s="204" t="s">
        <v>211</v>
      </c>
      <c r="L90" s="69"/>
      <c r="M90" s="209" t="s">
        <v>21</v>
      </c>
      <c r="N90" s="210" t="s">
        <v>44</v>
      </c>
      <c r="O90" s="44"/>
      <c r="P90" s="211">
        <f>O90*H90</f>
        <v>0</v>
      </c>
      <c r="Q90" s="211">
        <v>0</v>
      </c>
      <c r="R90" s="211">
        <f>Q90*H90</f>
        <v>0</v>
      </c>
      <c r="S90" s="211">
        <v>0</v>
      </c>
      <c r="T90" s="212">
        <f>S90*H90</f>
        <v>0</v>
      </c>
      <c r="AR90" s="21" t="s">
        <v>212</v>
      </c>
      <c r="AT90" s="21" t="s">
        <v>207</v>
      </c>
      <c r="AU90" s="21" t="s">
        <v>73</v>
      </c>
      <c r="AY90" s="21" t="s">
        <v>213</v>
      </c>
      <c r="BE90" s="213">
        <f>IF(N90="základní",J90,0)</f>
        <v>0</v>
      </c>
      <c r="BF90" s="213">
        <f>IF(N90="snížená",J90,0)</f>
        <v>0</v>
      </c>
      <c r="BG90" s="213">
        <f>IF(N90="zákl. přenesená",J90,0)</f>
        <v>0</v>
      </c>
      <c r="BH90" s="213">
        <f>IF(N90="sníž. přenesená",J90,0)</f>
        <v>0</v>
      </c>
      <c r="BI90" s="213">
        <f>IF(N90="nulová",J90,0)</f>
        <v>0</v>
      </c>
      <c r="BJ90" s="21" t="s">
        <v>80</v>
      </c>
      <c r="BK90" s="213">
        <f>ROUND(I90*H90,2)</f>
        <v>0</v>
      </c>
      <c r="BL90" s="21" t="s">
        <v>212</v>
      </c>
      <c r="BM90" s="21" t="s">
        <v>563</v>
      </c>
    </row>
    <row r="91" s="1" customFormat="1">
      <c r="B91" s="43"/>
      <c r="C91" s="71"/>
      <c r="D91" s="214" t="s">
        <v>215</v>
      </c>
      <c r="E91" s="71"/>
      <c r="F91" s="215" t="s">
        <v>230</v>
      </c>
      <c r="G91" s="71"/>
      <c r="H91" s="71"/>
      <c r="I91" s="186"/>
      <c r="J91" s="71"/>
      <c r="K91" s="71"/>
      <c r="L91" s="69"/>
      <c r="M91" s="216"/>
      <c r="N91" s="44"/>
      <c r="O91" s="44"/>
      <c r="P91" s="44"/>
      <c r="Q91" s="44"/>
      <c r="R91" s="44"/>
      <c r="S91" s="44"/>
      <c r="T91" s="92"/>
      <c r="AT91" s="21" t="s">
        <v>215</v>
      </c>
      <c r="AU91" s="21" t="s">
        <v>73</v>
      </c>
    </row>
    <row r="92" s="9" customFormat="1">
      <c r="B92" s="217"/>
      <c r="C92" s="218"/>
      <c r="D92" s="214" t="s">
        <v>217</v>
      </c>
      <c r="E92" s="219" t="s">
        <v>21</v>
      </c>
      <c r="F92" s="220" t="s">
        <v>564</v>
      </c>
      <c r="G92" s="218"/>
      <c r="H92" s="221">
        <v>1768</v>
      </c>
      <c r="I92" s="222"/>
      <c r="J92" s="218"/>
      <c r="K92" s="218"/>
      <c r="L92" s="223"/>
      <c r="M92" s="224"/>
      <c r="N92" s="225"/>
      <c r="O92" s="225"/>
      <c r="P92" s="225"/>
      <c r="Q92" s="225"/>
      <c r="R92" s="225"/>
      <c r="S92" s="225"/>
      <c r="T92" s="226"/>
      <c r="AT92" s="227" t="s">
        <v>217</v>
      </c>
      <c r="AU92" s="227" t="s">
        <v>73</v>
      </c>
      <c r="AV92" s="9" t="s">
        <v>82</v>
      </c>
      <c r="AW92" s="9" t="s">
        <v>37</v>
      </c>
      <c r="AX92" s="9" t="s">
        <v>80</v>
      </c>
      <c r="AY92" s="227" t="s">
        <v>213</v>
      </c>
    </row>
    <row r="93" s="1" customFormat="1" ht="16.5" customHeight="1">
      <c r="B93" s="43"/>
      <c r="C93" s="238" t="s">
        <v>212</v>
      </c>
      <c r="D93" s="238" t="s">
        <v>232</v>
      </c>
      <c r="E93" s="239" t="s">
        <v>233</v>
      </c>
      <c r="F93" s="240" t="s">
        <v>234</v>
      </c>
      <c r="G93" s="241" t="s">
        <v>210</v>
      </c>
      <c r="H93" s="242">
        <v>1768</v>
      </c>
      <c r="I93" s="243"/>
      <c r="J93" s="244">
        <f>ROUND(I93*H93,2)</f>
        <v>0</v>
      </c>
      <c r="K93" s="240" t="s">
        <v>211</v>
      </c>
      <c r="L93" s="245"/>
      <c r="M93" s="246" t="s">
        <v>21</v>
      </c>
      <c r="N93" s="247" t="s">
        <v>44</v>
      </c>
      <c r="O93" s="44"/>
      <c r="P93" s="211">
        <f>O93*H93</f>
        <v>0</v>
      </c>
      <c r="Q93" s="211">
        <v>0.00021000000000000001</v>
      </c>
      <c r="R93" s="211">
        <f>Q93*H93</f>
        <v>0.37128</v>
      </c>
      <c r="S93" s="211">
        <v>0</v>
      </c>
      <c r="T93" s="212">
        <f>S93*H93</f>
        <v>0</v>
      </c>
      <c r="AR93" s="21" t="s">
        <v>235</v>
      </c>
      <c r="AT93" s="21" t="s">
        <v>232</v>
      </c>
      <c r="AU93" s="21" t="s">
        <v>73</v>
      </c>
      <c r="AY93" s="21" t="s">
        <v>213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21" t="s">
        <v>80</v>
      </c>
      <c r="BK93" s="213">
        <f>ROUND(I93*H93,2)</f>
        <v>0</v>
      </c>
      <c r="BL93" s="21" t="s">
        <v>212</v>
      </c>
      <c r="BM93" s="21" t="s">
        <v>565</v>
      </c>
    </row>
    <row r="94" s="9" customFormat="1">
      <c r="B94" s="217"/>
      <c r="C94" s="218"/>
      <c r="D94" s="214" t="s">
        <v>217</v>
      </c>
      <c r="E94" s="219" t="s">
        <v>21</v>
      </c>
      <c r="F94" s="220" t="s">
        <v>564</v>
      </c>
      <c r="G94" s="218"/>
      <c r="H94" s="221">
        <v>1768</v>
      </c>
      <c r="I94" s="222"/>
      <c r="J94" s="218"/>
      <c r="K94" s="218"/>
      <c r="L94" s="223"/>
      <c r="M94" s="224"/>
      <c r="N94" s="225"/>
      <c r="O94" s="225"/>
      <c r="P94" s="225"/>
      <c r="Q94" s="225"/>
      <c r="R94" s="225"/>
      <c r="S94" s="225"/>
      <c r="T94" s="226"/>
      <c r="AT94" s="227" t="s">
        <v>217</v>
      </c>
      <c r="AU94" s="227" t="s">
        <v>73</v>
      </c>
      <c r="AV94" s="9" t="s">
        <v>82</v>
      </c>
      <c r="AW94" s="9" t="s">
        <v>37</v>
      </c>
      <c r="AX94" s="9" t="s">
        <v>80</v>
      </c>
      <c r="AY94" s="227" t="s">
        <v>213</v>
      </c>
    </row>
    <row r="95" s="1" customFormat="1" ht="51" customHeight="1">
      <c r="B95" s="43"/>
      <c r="C95" s="202" t="s">
        <v>237</v>
      </c>
      <c r="D95" s="202" t="s">
        <v>207</v>
      </c>
      <c r="E95" s="203" t="s">
        <v>238</v>
      </c>
      <c r="F95" s="204" t="s">
        <v>239</v>
      </c>
      <c r="G95" s="205" t="s">
        <v>210</v>
      </c>
      <c r="H95" s="206">
        <v>354</v>
      </c>
      <c r="I95" s="207"/>
      <c r="J95" s="208">
        <f>ROUND(I95*H95,2)</f>
        <v>0</v>
      </c>
      <c r="K95" s="204" t="s">
        <v>211</v>
      </c>
      <c r="L95" s="69"/>
      <c r="M95" s="209" t="s">
        <v>21</v>
      </c>
      <c r="N95" s="210" t="s">
        <v>44</v>
      </c>
      <c r="O95" s="44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AR95" s="21" t="s">
        <v>212</v>
      </c>
      <c r="AT95" s="21" t="s">
        <v>207</v>
      </c>
      <c r="AU95" s="21" t="s">
        <v>73</v>
      </c>
      <c r="AY95" s="21" t="s">
        <v>213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21" t="s">
        <v>80</v>
      </c>
      <c r="BK95" s="213">
        <f>ROUND(I95*H95,2)</f>
        <v>0</v>
      </c>
      <c r="BL95" s="21" t="s">
        <v>212</v>
      </c>
      <c r="BM95" s="21" t="s">
        <v>566</v>
      </c>
    </row>
    <row r="96" s="1" customFormat="1">
      <c r="B96" s="43"/>
      <c r="C96" s="71"/>
      <c r="D96" s="214" t="s">
        <v>215</v>
      </c>
      <c r="E96" s="71"/>
      <c r="F96" s="215" t="s">
        <v>241</v>
      </c>
      <c r="G96" s="71"/>
      <c r="H96" s="71"/>
      <c r="I96" s="186"/>
      <c r="J96" s="71"/>
      <c r="K96" s="71"/>
      <c r="L96" s="69"/>
      <c r="M96" s="216"/>
      <c r="N96" s="44"/>
      <c r="O96" s="44"/>
      <c r="P96" s="44"/>
      <c r="Q96" s="44"/>
      <c r="R96" s="44"/>
      <c r="S96" s="44"/>
      <c r="T96" s="92"/>
      <c r="AT96" s="21" t="s">
        <v>215</v>
      </c>
      <c r="AU96" s="21" t="s">
        <v>73</v>
      </c>
    </row>
    <row r="97" s="9" customFormat="1">
      <c r="B97" s="217"/>
      <c r="C97" s="218"/>
      <c r="D97" s="214" t="s">
        <v>217</v>
      </c>
      <c r="E97" s="219" t="s">
        <v>21</v>
      </c>
      <c r="F97" s="220" t="s">
        <v>567</v>
      </c>
      <c r="G97" s="218"/>
      <c r="H97" s="221">
        <v>354</v>
      </c>
      <c r="I97" s="222"/>
      <c r="J97" s="218"/>
      <c r="K97" s="218"/>
      <c r="L97" s="223"/>
      <c r="M97" s="224"/>
      <c r="N97" s="225"/>
      <c r="O97" s="225"/>
      <c r="P97" s="225"/>
      <c r="Q97" s="225"/>
      <c r="R97" s="225"/>
      <c r="S97" s="225"/>
      <c r="T97" s="226"/>
      <c r="AT97" s="227" t="s">
        <v>217</v>
      </c>
      <c r="AU97" s="227" t="s">
        <v>73</v>
      </c>
      <c r="AV97" s="9" t="s">
        <v>82</v>
      </c>
      <c r="AW97" s="9" t="s">
        <v>37</v>
      </c>
      <c r="AX97" s="9" t="s">
        <v>80</v>
      </c>
      <c r="AY97" s="227" t="s">
        <v>213</v>
      </c>
    </row>
    <row r="98" s="1" customFormat="1" ht="16.5" customHeight="1">
      <c r="B98" s="43"/>
      <c r="C98" s="238" t="s">
        <v>243</v>
      </c>
      <c r="D98" s="238" t="s">
        <v>232</v>
      </c>
      <c r="E98" s="239" t="s">
        <v>244</v>
      </c>
      <c r="F98" s="240" t="s">
        <v>245</v>
      </c>
      <c r="G98" s="241" t="s">
        <v>210</v>
      </c>
      <c r="H98" s="242">
        <v>354</v>
      </c>
      <c r="I98" s="243"/>
      <c r="J98" s="244">
        <f>ROUND(I98*H98,2)</f>
        <v>0</v>
      </c>
      <c r="K98" s="240" t="s">
        <v>211</v>
      </c>
      <c r="L98" s="245"/>
      <c r="M98" s="246" t="s">
        <v>21</v>
      </c>
      <c r="N98" s="247" t="s">
        <v>44</v>
      </c>
      <c r="O98" s="44"/>
      <c r="P98" s="211">
        <f>O98*H98</f>
        <v>0</v>
      </c>
      <c r="Q98" s="211">
        <v>0.00123</v>
      </c>
      <c r="R98" s="211">
        <f>Q98*H98</f>
        <v>0.43541999999999997</v>
      </c>
      <c r="S98" s="211">
        <v>0</v>
      </c>
      <c r="T98" s="212">
        <f>S98*H98</f>
        <v>0</v>
      </c>
      <c r="AR98" s="21" t="s">
        <v>235</v>
      </c>
      <c r="AT98" s="21" t="s">
        <v>232</v>
      </c>
      <c r="AU98" s="21" t="s">
        <v>73</v>
      </c>
      <c r="AY98" s="21" t="s">
        <v>213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21" t="s">
        <v>80</v>
      </c>
      <c r="BK98" s="213">
        <f>ROUND(I98*H98,2)</f>
        <v>0</v>
      </c>
      <c r="BL98" s="21" t="s">
        <v>212</v>
      </c>
      <c r="BM98" s="21" t="s">
        <v>568</v>
      </c>
    </row>
    <row r="99" s="9" customFormat="1">
      <c r="B99" s="217"/>
      <c r="C99" s="218"/>
      <c r="D99" s="214" t="s">
        <v>217</v>
      </c>
      <c r="E99" s="219" t="s">
        <v>21</v>
      </c>
      <c r="F99" s="220" t="s">
        <v>567</v>
      </c>
      <c r="G99" s="218"/>
      <c r="H99" s="221">
        <v>354</v>
      </c>
      <c r="I99" s="222"/>
      <c r="J99" s="218"/>
      <c r="K99" s="218"/>
      <c r="L99" s="223"/>
      <c r="M99" s="224"/>
      <c r="N99" s="225"/>
      <c r="O99" s="225"/>
      <c r="P99" s="225"/>
      <c r="Q99" s="225"/>
      <c r="R99" s="225"/>
      <c r="S99" s="225"/>
      <c r="T99" s="226"/>
      <c r="AT99" s="227" t="s">
        <v>217</v>
      </c>
      <c r="AU99" s="227" t="s">
        <v>73</v>
      </c>
      <c r="AV99" s="9" t="s">
        <v>82</v>
      </c>
      <c r="AW99" s="9" t="s">
        <v>37</v>
      </c>
      <c r="AX99" s="9" t="s">
        <v>80</v>
      </c>
      <c r="AY99" s="227" t="s">
        <v>213</v>
      </c>
    </row>
    <row r="100" s="1" customFormat="1" ht="76.5" customHeight="1">
      <c r="B100" s="43"/>
      <c r="C100" s="202" t="s">
        <v>247</v>
      </c>
      <c r="D100" s="202" t="s">
        <v>207</v>
      </c>
      <c r="E100" s="203" t="s">
        <v>248</v>
      </c>
      <c r="F100" s="204" t="s">
        <v>249</v>
      </c>
      <c r="G100" s="205" t="s">
        <v>250</v>
      </c>
      <c r="H100" s="206">
        <v>4</v>
      </c>
      <c r="I100" s="207"/>
      <c r="J100" s="208">
        <f>ROUND(I100*H100,2)</f>
        <v>0</v>
      </c>
      <c r="K100" s="204" t="s">
        <v>211</v>
      </c>
      <c r="L100" s="69"/>
      <c r="M100" s="209" t="s">
        <v>21</v>
      </c>
      <c r="N100" s="210" t="s">
        <v>44</v>
      </c>
      <c r="O100" s="44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2">
        <f>S100*H100</f>
        <v>0</v>
      </c>
      <c r="AR100" s="21" t="s">
        <v>212</v>
      </c>
      <c r="AT100" s="21" t="s">
        <v>207</v>
      </c>
      <c r="AU100" s="21" t="s">
        <v>73</v>
      </c>
      <c r="AY100" s="21" t="s">
        <v>213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21" t="s">
        <v>80</v>
      </c>
      <c r="BK100" s="213">
        <f>ROUND(I100*H100,2)</f>
        <v>0</v>
      </c>
      <c r="BL100" s="21" t="s">
        <v>212</v>
      </c>
      <c r="BM100" s="21" t="s">
        <v>569</v>
      </c>
    </row>
    <row r="101" s="1" customFormat="1">
      <c r="B101" s="43"/>
      <c r="C101" s="71"/>
      <c r="D101" s="214" t="s">
        <v>215</v>
      </c>
      <c r="E101" s="71"/>
      <c r="F101" s="215" t="s">
        <v>252</v>
      </c>
      <c r="G101" s="71"/>
      <c r="H101" s="71"/>
      <c r="I101" s="186"/>
      <c r="J101" s="71"/>
      <c r="K101" s="71"/>
      <c r="L101" s="69"/>
      <c r="M101" s="216"/>
      <c r="N101" s="44"/>
      <c r="O101" s="44"/>
      <c r="P101" s="44"/>
      <c r="Q101" s="44"/>
      <c r="R101" s="44"/>
      <c r="S101" s="44"/>
      <c r="T101" s="92"/>
      <c r="AT101" s="21" t="s">
        <v>215</v>
      </c>
      <c r="AU101" s="21" t="s">
        <v>73</v>
      </c>
    </row>
    <row r="102" s="9" customFormat="1">
      <c r="B102" s="217"/>
      <c r="C102" s="218"/>
      <c r="D102" s="214" t="s">
        <v>217</v>
      </c>
      <c r="E102" s="219" t="s">
        <v>21</v>
      </c>
      <c r="F102" s="220" t="s">
        <v>212</v>
      </c>
      <c r="G102" s="218"/>
      <c r="H102" s="221">
        <v>4</v>
      </c>
      <c r="I102" s="222"/>
      <c r="J102" s="218"/>
      <c r="K102" s="218"/>
      <c r="L102" s="223"/>
      <c r="M102" s="224"/>
      <c r="N102" s="225"/>
      <c r="O102" s="225"/>
      <c r="P102" s="225"/>
      <c r="Q102" s="225"/>
      <c r="R102" s="225"/>
      <c r="S102" s="225"/>
      <c r="T102" s="226"/>
      <c r="AT102" s="227" t="s">
        <v>217</v>
      </c>
      <c r="AU102" s="227" t="s">
        <v>73</v>
      </c>
      <c r="AV102" s="9" t="s">
        <v>82</v>
      </c>
      <c r="AW102" s="9" t="s">
        <v>37</v>
      </c>
      <c r="AX102" s="9" t="s">
        <v>80</v>
      </c>
      <c r="AY102" s="227" t="s">
        <v>213</v>
      </c>
    </row>
    <row r="103" s="1" customFormat="1" ht="76.5" customHeight="1">
      <c r="B103" s="43"/>
      <c r="C103" s="202" t="s">
        <v>235</v>
      </c>
      <c r="D103" s="202" t="s">
        <v>207</v>
      </c>
      <c r="E103" s="203" t="s">
        <v>570</v>
      </c>
      <c r="F103" s="204" t="s">
        <v>571</v>
      </c>
      <c r="G103" s="205" t="s">
        <v>250</v>
      </c>
      <c r="H103" s="206">
        <v>10</v>
      </c>
      <c r="I103" s="207"/>
      <c r="J103" s="208">
        <f>ROUND(I103*H103,2)</f>
        <v>0</v>
      </c>
      <c r="K103" s="204" t="s">
        <v>211</v>
      </c>
      <c r="L103" s="69"/>
      <c r="M103" s="209" t="s">
        <v>21</v>
      </c>
      <c r="N103" s="210" t="s">
        <v>44</v>
      </c>
      <c r="O103" s="44"/>
      <c r="P103" s="211">
        <f>O103*H103</f>
        <v>0</v>
      </c>
      <c r="Q103" s="211">
        <v>0</v>
      </c>
      <c r="R103" s="211">
        <f>Q103*H103</f>
        <v>0</v>
      </c>
      <c r="S103" s="211">
        <v>0</v>
      </c>
      <c r="T103" s="212">
        <f>S103*H103</f>
        <v>0</v>
      </c>
      <c r="AR103" s="21" t="s">
        <v>212</v>
      </c>
      <c r="AT103" s="21" t="s">
        <v>207</v>
      </c>
      <c r="AU103" s="21" t="s">
        <v>73</v>
      </c>
      <c r="AY103" s="21" t="s">
        <v>213</v>
      </c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21" t="s">
        <v>80</v>
      </c>
      <c r="BK103" s="213">
        <f>ROUND(I103*H103,2)</f>
        <v>0</v>
      </c>
      <c r="BL103" s="21" t="s">
        <v>212</v>
      </c>
      <c r="BM103" s="21" t="s">
        <v>572</v>
      </c>
    </row>
    <row r="104" s="1" customFormat="1">
      <c r="B104" s="43"/>
      <c r="C104" s="71"/>
      <c r="D104" s="214" t="s">
        <v>215</v>
      </c>
      <c r="E104" s="71"/>
      <c r="F104" s="215" t="s">
        <v>252</v>
      </c>
      <c r="G104" s="71"/>
      <c r="H104" s="71"/>
      <c r="I104" s="186"/>
      <c r="J104" s="71"/>
      <c r="K104" s="71"/>
      <c r="L104" s="69"/>
      <c r="M104" s="216"/>
      <c r="N104" s="44"/>
      <c r="O104" s="44"/>
      <c r="P104" s="44"/>
      <c r="Q104" s="44"/>
      <c r="R104" s="44"/>
      <c r="S104" s="44"/>
      <c r="T104" s="92"/>
      <c r="AT104" s="21" t="s">
        <v>215</v>
      </c>
      <c r="AU104" s="21" t="s">
        <v>73</v>
      </c>
    </row>
    <row r="105" s="9" customFormat="1">
      <c r="B105" s="217"/>
      <c r="C105" s="218"/>
      <c r="D105" s="214" t="s">
        <v>217</v>
      </c>
      <c r="E105" s="219" t="s">
        <v>21</v>
      </c>
      <c r="F105" s="220" t="s">
        <v>175</v>
      </c>
      <c r="G105" s="218"/>
      <c r="H105" s="221">
        <v>10</v>
      </c>
      <c r="I105" s="222"/>
      <c r="J105" s="218"/>
      <c r="K105" s="218"/>
      <c r="L105" s="223"/>
      <c r="M105" s="224"/>
      <c r="N105" s="225"/>
      <c r="O105" s="225"/>
      <c r="P105" s="225"/>
      <c r="Q105" s="225"/>
      <c r="R105" s="225"/>
      <c r="S105" s="225"/>
      <c r="T105" s="226"/>
      <c r="AT105" s="227" t="s">
        <v>217</v>
      </c>
      <c r="AU105" s="227" t="s">
        <v>73</v>
      </c>
      <c r="AV105" s="9" t="s">
        <v>82</v>
      </c>
      <c r="AW105" s="9" t="s">
        <v>37</v>
      </c>
      <c r="AX105" s="9" t="s">
        <v>80</v>
      </c>
      <c r="AY105" s="227" t="s">
        <v>213</v>
      </c>
    </row>
    <row r="106" s="1" customFormat="1" ht="76.5" customHeight="1">
      <c r="B106" s="43"/>
      <c r="C106" s="202" t="s">
        <v>256</v>
      </c>
      <c r="D106" s="202" t="s">
        <v>207</v>
      </c>
      <c r="E106" s="203" t="s">
        <v>253</v>
      </c>
      <c r="F106" s="204" t="s">
        <v>254</v>
      </c>
      <c r="G106" s="205" t="s">
        <v>250</v>
      </c>
      <c r="H106" s="206">
        <v>4</v>
      </c>
      <c r="I106" s="207"/>
      <c r="J106" s="208">
        <f>ROUND(I106*H106,2)</f>
        <v>0</v>
      </c>
      <c r="K106" s="204" t="s">
        <v>211</v>
      </c>
      <c r="L106" s="69"/>
      <c r="M106" s="209" t="s">
        <v>21</v>
      </c>
      <c r="N106" s="210" t="s">
        <v>44</v>
      </c>
      <c r="O106" s="44"/>
      <c r="P106" s="211">
        <f>O106*H106</f>
        <v>0</v>
      </c>
      <c r="Q106" s="211">
        <v>0</v>
      </c>
      <c r="R106" s="211">
        <f>Q106*H106</f>
        <v>0</v>
      </c>
      <c r="S106" s="211">
        <v>0</v>
      </c>
      <c r="T106" s="212">
        <f>S106*H106</f>
        <v>0</v>
      </c>
      <c r="AR106" s="21" t="s">
        <v>212</v>
      </c>
      <c r="AT106" s="21" t="s">
        <v>207</v>
      </c>
      <c r="AU106" s="21" t="s">
        <v>73</v>
      </c>
      <c r="AY106" s="21" t="s">
        <v>213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21" t="s">
        <v>80</v>
      </c>
      <c r="BK106" s="213">
        <f>ROUND(I106*H106,2)</f>
        <v>0</v>
      </c>
      <c r="BL106" s="21" t="s">
        <v>212</v>
      </c>
      <c r="BM106" s="21" t="s">
        <v>573</v>
      </c>
    </row>
    <row r="107" s="1" customFormat="1">
      <c r="B107" s="43"/>
      <c r="C107" s="71"/>
      <c r="D107" s="214" t="s">
        <v>215</v>
      </c>
      <c r="E107" s="71"/>
      <c r="F107" s="215" t="s">
        <v>252</v>
      </c>
      <c r="G107" s="71"/>
      <c r="H107" s="71"/>
      <c r="I107" s="186"/>
      <c r="J107" s="71"/>
      <c r="K107" s="71"/>
      <c r="L107" s="69"/>
      <c r="M107" s="216"/>
      <c r="N107" s="44"/>
      <c r="O107" s="44"/>
      <c r="P107" s="44"/>
      <c r="Q107" s="44"/>
      <c r="R107" s="44"/>
      <c r="S107" s="44"/>
      <c r="T107" s="92"/>
      <c r="AT107" s="21" t="s">
        <v>215</v>
      </c>
      <c r="AU107" s="21" t="s">
        <v>73</v>
      </c>
    </row>
    <row r="108" s="9" customFormat="1">
      <c r="B108" s="217"/>
      <c r="C108" s="218"/>
      <c r="D108" s="214" t="s">
        <v>217</v>
      </c>
      <c r="E108" s="219" t="s">
        <v>21</v>
      </c>
      <c r="F108" s="220" t="s">
        <v>212</v>
      </c>
      <c r="G108" s="218"/>
      <c r="H108" s="221">
        <v>4</v>
      </c>
      <c r="I108" s="222"/>
      <c r="J108" s="218"/>
      <c r="K108" s="218"/>
      <c r="L108" s="223"/>
      <c r="M108" s="224"/>
      <c r="N108" s="225"/>
      <c r="O108" s="225"/>
      <c r="P108" s="225"/>
      <c r="Q108" s="225"/>
      <c r="R108" s="225"/>
      <c r="S108" s="225"/>
      <c r="T108" s="226"/>
      <c r="AT108" s="227" t="s">
        <v>217</v>
      </c>
      <c r="AU108" s="227" t="s">
        <v>73</v>
      </c>
      <c r="AV108" s="9" t="s">
        <v>82</v>
      </c>
      <c r="AW108" s="9" t="s">
        <v>37</v>
      </c>
      <c r="AX108" s="9" t="s">
        <v>80</v>
      </c>
      <c r="AY108" s="227" t="s">
        <v>213</v>
      </c>
    </row>
    <row r="109" s="1" customFormat="1" ht="76.5" customHeight="1">
      <c r="B109" s="43"/>
      <c r="C109" s="202" t="s">
        <v>175</v>
      </c>
      <c r="D109" s="202" t="s">
        <v>207</v>
      </c>
      <c r="E109" s="203" t="s">
        <v>257</v>
      </c>
      <c r="F109" s="204" t="s">
        <v>258</v>
      </c>
      <c r="G109" s="205" t="s">
        <v>250</v>
      </c>
      <c r="H109" s="206">
        <v>3</v>
      </c>
      <c r="I109" s="207"/>
      <c r="J109" s="208">
        <f>ROUND(I109*H109,2)</f>
        <v>0</v>
      </c>
      <c r="K109" s="204" t="s">
        <v>211</v>
      </c>
      <c r="L109" s="69"/>
      <c r="M109" s="209" t="s">
        <v>21</v>
      </c>
      <c r="N109" s="210" t="s">
        <v>44</v>
      </c>
      <c r="O109" s="44"/>
      <c r="P109" s="211">
        <f>O109*H109</f>
        <v>0</v>
      </c>
      <c r="Q109" s="211">
        <v>0</v>
      </c>
      <c r="R109" s="211">
        <f>Q109*H109</f>
        <v>0</v>
      </c>
      <c r="S109" s="211">
        <v>0</v>
      </c>
      <c r="T109" s="212">
        <f>S109*H109</f>
        <v>0</v>
      </c>
      <c r="AR109" s="21" t="s">
        <v>212</v>
      </c>
      <c r="AT109" s="21" t="s">
        <v>207</v>
      </c>
      <c r="AU109" s="21" t="s">
        <v>73</v>
      </c>
      <c r="AY109" s="21" t="s">
        <v>213</v>
      </c>
      <c r="BE109" s="213">
        <f>IF(N109="základní",J109,0)</f>
        <v>0</v>
      </c>
      <c r="BF109" s="213">
        <f>IF(N109="snížená",J109,0)</f>
        <v>0</v>
      </c>
      <c r="BG109" s="213">
        <f>IF(N109="zákl. přenesená",J109,0)</f>
        <v>0</v>
      </c>
      <c r="BH109" s="213">
        <f>IF(N109="sníž. přenesená",J109,0)</f>
        <v>0</v>
      </c>
      <c r="BI109" s="213">
        <f>IF(N109="nulová",J109,0)</f>
        <v>0</v>
      </c>
      <c r="BJ109" s="21" t="s">
        <v>80</v>
      </c>
      <c r="BK109" s="213">
        <f>ROUND(I109*H109,2)</f>
        <v>0</v>
      </c>
      <c r="BL109" s="21" t="s">
        <v>212</v>
      </c>
      <c r="BM109" s="21" t="s">
        <v>574</v>
      </c>
    </row>
    <row r="110" s="1" customFormat="1">
      <c r="B110" s="43"/>
      <c r="C110" s="71"/>
      <c r="D110" s="214" t="s">
        <v>215</v>
      </c>
      <c r="E110" s="71"/>
      <c r="F110" s="215" t="s">
        <v>252</v>
      </c>
      <c r="G110" s="71"/>
      <c r="H110" s="71"/>
      <c r="I110" s="186"/>
      <c r="J110" s="71"/>
      <c r="K110" s="71"/>
      <c r="L110" s="69"/>
      <c r="M110" s="216"/>
      <c r="N110" s="44"/>
      <c r="O110" s="44"/>
      <c r="P110" s="44"/>
      <c r="Q110" s="44"/>
      <c r="R110" s="44"/>
      <c r="S110" s="44"/>
      <c r="T110" s="92"/>
      <c r="AT110" s="21" t="s">
        <v>215</v>
      </c>
      <c r="AU110" s="21" t="s">
        <v>73</v>
      </c>
    </row>
    <row r="111" s="9" customFormat="1">
      <c r="B111" s="217"/>
      <c r="C111" s="218"/>
      <c r="D111" s="214" t="s">
        <v>217</v>
      </c>
      <c r="E111" s="219" t="s">
        <v>21</v>
      </c>
      <c r="F111" s="220" t="s">
        <v>226</v>
      </c>
      <c r="G111" s="218"/>
      <c r="H111" s="221">
        <v>3</v>
      </c>
      <c r="I111" s="222"/>
      <c r="J111" s="218"/>
      <c r="K111" s="218"/>
      <c r="L111" s="223"/>
      <c r="M111" s="224"/>
      <c r="N111" s="225"/>
      <c r="O111" s="225"/>
      <c r="P111" s="225"/>
      <c r="Q111" s="225"/>
      <c r="R111" s="225"/>
      <c r="S111" s="225"/>
      <c r="T111" s="226"/>
      <c r="AT111" s="227" t="s">
        <v>217</v>
      </c>
      <c r="AU111" s="227" t="s">
        <v>73</v>
      </c>
      <c r="AV111" s="9" t="s">
        <v>82</v>
      </c>
      <c r="AW111" s="9" t="s">
        <v>37</v>
      </c>
      <c r="AX111" s="9" t="s">
        <v>80</v>
      </c>
      <c r="AY111" s="227" t="s">
        <v>213</v>
      </c>
    </row>
    <row r="112" s="1" customFormat="1" ht="76.5" customHeight="1">
      <c r="B112" s="43"/>
      <c r="C112" s="202" t="s">
        <v>265</v>
      </c>
      <c r="D112" s="202" t="s">
        <v>207</v>
      </c>
      <c r="E112" s="203" t="s">
        <v>260</v>
      </c>
      <c r="F112" s="204" t="s">
        <v>261</v>
      </c>
      <c r="G112" s="205" t="s">
        <v>221</v>
      </c>
      <c r="H112" s="206">
        <v>1160</v>
      </c>
      <c r="I112" s="207"/>
      <c r="J112" s="208">
        <f>ROUND(I112*H112,2)</f>
        <v>0</v>
      </c>
      <c r="K112" s="204" t="s">
        <v>211</v>
      </c>
      <c r="L112" s="69"/>
      <c r="M112" s="209" t="s">
        <v>21</v>
      </c>
      <c r="N112" s="210" t="s">
        <v>44</v>
      </c>
      <c r="O112" s="44"/>
      <c r="P112" s="211">
        <f>O112*H112</f>
        <v>0</v>
      </c>
      <c r="Q112" s="211">
        <v>0</v>
      </c>
      <c r="R112" s="211">
        <f>Q112*H112</f>
        <v>0</v>
      </c>
      <c r="S112" s="211">
        <v>0</v>
      </c>
      <c r="T112" s="212">
        <f>S112*H112</f>
        <v>0</v>
      </c>
      <c r="AR112" s="21" t="s">
        <v>212</v>
      </c>
      <c r="AT112" s="21" t="s">
        <v>207</v>
      </c>
      <c r="AU112" s="21" t="s">
        <v>73</v>
      </c>
      <c r="AY112" s="21" t="s">
        <v>213</v>
      </c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21" t="s">
        <v>80</v>
      </c>
      <c r="BK112" s="213">
        <f>ROUND(I112*H112,2)</f>
        <v>0</v>
      </c>
      <c r="BL112" s="21" t="s">
        <v>212</v>
      </c>
      <c r="BM112" s="21" t="s">
        <v>575</v>
      </c>
    </row>
    <row r="113" s="1" customFormat="1">
      <c r="B113" s="43"/>
      <c r="C113" s="71"/>
      <c r="D113" s="214" t="s">
        <v>215</v>
      </c>
      <c r="E113" s="71"/>
      <c r="F113" s="215" t="s">
        <v>263</v>
      </c>
      <c r="G113" s="71"/>
      <c r="H113" s="71"/>
      <c r="I113" s="186"/>
      <c r="J113" s="71"/>
      <c r="K113" s="71"/>
      <c r="L113" s="69"/>
      <c r="M113" s="216"/>
      <c r="N113" s="44"/>
      <c r="O113" s="44"/>
      <c r="P113" s="44"/>
      <c r="Q113" s="44"/>
      <c r="R113" s="44"/>
      <c r="S113" s="44"/>
      <c r="T113" s="92"/>
      <c r="AT113" s="21" t="s">
        <v>215</v>
      </c>
      <c r="AU113" s="21" t="s">
        <v>73</v>
      </c>
    </row>
    <row r="114" s="9" customFormat="1">
      <c r="B114" s="217"/>
      <c r="C114" s="218"/>
      <c r="D114" s="214" t="s">
        <v>217</v>
      </c>
      <c r="E114" s="219" t="s">
        <v>21</v>
      </c>
      <c r="F114" s="220" t="s">
        <v>576</v>
      </c>
      <c r="G114" s="218"/>
      <c r="H114" s="221">
        <v>1160</v>
      </c>
      <c r="I114" s="222"/>
      <c r="J114" s="218"/>
      <c r="K114" s="218"/>
      <c r="L114" s="223"/>
      <c r="M114" s="224"/>
      <c r="N114" s="225"/>
      <c r="O114" s="225"/>
      <c r="P114" s="225"/>
      <c r="Q114" s="225"/>
      <c r="R114" s="225"/>
      <c r="S114" s="225"/>
      <c r="T114" s="226"/>
      <c r="AT114" s="227" t="s">
        <v>217</v>
      </c>
      <c r="AU114" s="227" t="s">
        <v>73</v>
      </c>
      <c r="AV114" s="9" t="s">
        <v>82</v>
      </c>
      <c r="AW114" s="9" t="s">
        <v>37</v>
      </c>
      <c r="AX114" s="9" t="s">
        <v>80</v>
      </c>
      <c r="AY114" s="227" t="s">
        <v>213</v>
      </c>
    </row>
    <row r="115" s="1" customFormat="1" ht="63.75" customHeight="1">
      <c r="B115" s="43"/>
      <c r="C115" s="202" t="s">
        <v>270</v>
      </c>
      <c r="D115" s="202" t="s">
        <v>207</v>
      </c>
      <c r="E115" s="203" t="s">
        <v>266</v>
      </c>
      <c r="F115" s="204" t="s">
        <v>267</v>
      </c>
      <c r="G115" s="205" t="s">
        <v>250</v>
      </c>
      <c r="H115" s="206">
        <v>6</v>
      </c>
      <c r="I115" s="207"/>
      <c r="J115" s="208">
        <f>ROUND(I115*H115,2)</f>
        <v>0</v>
      </c>
      <c r="K115" s="204" t="s">
        <v>211</v>
      </c>
      <c r="L115" s="69"/>
      <c r="M115" s="209" t="s">
        <v>21</v>
      </c>
      <c r="N115" s="210" t="s">
        <v>44</v>
      </c>
      <c r="O115" s="44"/>
      <c r="P115" s="211">
        <f>O115*H115</f>
        <v>0</v>
      </c>
      <c r="Q115" s="211">
        <v>0</v>
      </c>
      <c r="R115" s="211">
        <f>Q115*H115</f>
        <v>0</v>
      </c>
      <c r="S115" s="211">
        <v>0</v>
      </c>
      <c r="T115" s="212">
        <f>S115*H115</f>
        <v>0</v>
      </c>
      <c r="AR115" s="21" t="s">
        <v>212</v>
      </c>
      <c r="AT115" s="21" t="s">
        <v>207</v>
      </c>
      <c r="AU115" s="21" t="s">
        <v>73</v>
      </c>
      <c r="AY115" s="21" t="s">
        <v>213</v>
      </c>
      <c r="BE115" s="213">
        <f>IF(N115="základní",J115,0)</f>
        <v>0</v>
      </c>
      <c r="BF115" s="213">
        <f>IF(N115="snížená",J115,0)</f>
        <v>0</v>
      </c>
      <c r="BG115" s="213">
        <f>IF(N115="zákl. přenesená",J115,0)</f>
        <v>0</v>
      </c>
      <c r="BH115" s="213">
        <f>IF(N115="sníž. přenesená",J115,0)</f>
        <v>0</v>
      </c>
      <c r="BI115" s="213">
        <f>IF(N115="nulová",J115,0)</f>
        <v>0</v>
      </c>
      <c r="BJ115" s="21" t="s">
        <v>80</v>
      </c>
      <c r="BK115" s="213">
        <f>ROUND(I115*H115,2)</f>
        <v>0</v>
      </c>
      <c r="BL115" s="21" t="s">
        <v>212</v>
      </c>
      <c r="BM115" s="21" t="s">
        <v>577</v>
      </c>
    </row>
    <row r="116" s="1" customFormat="1">
      <c r="B116" s="43"/>
      <c r="C116" s="71"/>
      <c r="D116" s="214" t="s">
        <v>215</v>
      </c>
      <c r="E116" s="71"/>
      <c r="F116" s="215" t="s">
        <v>269</v>
      </c>
      <c r="G116" s="71"/>
      <c r="H116" s="71"/>
      <c r="I116" s="186"/>
      <c r="J116" s="71"/>
      <c r="K116" s="71"/>
      <c r="L116" s="69"/>
      <c r="M116" s="216"/>
      <c r="N116" s="44"/>
      <c r="O116" s="44"/>
      <c r="P116" s="44"/>
      <c r="Q116" s="44"/>
      <c r="R116" s="44"/>
      <c r="S116" s="44"/>
      <c r="T116" s="92"/>
      <c r="AT116" s="21" t="s">
        <v>215</v>
      </c>
      <c r="AU116" s="21" t="s">
        <v>73</v>
      </c>
    </row>
    <row r="117" s="9" customFormat="1">
      <c r="B117" s="217"/>
      <c r="C117" s="218"/>
      <c r="D117" s="214" t="s">
        <v>217</v>
      </c>
      <c r="E117" s="219" t="s">
        <v>21</v>
      </c>
      <c r="F117" s="220" t="s">
        <v>243</v>
      </c>
      <c r="G117" s="218"/>
      <c r="H117" s="221">
        <v>6</v>
      </c>
      <c r="I117" s="222"/>
      <c r="J117" s="218"/>
      <c r="K117" s="218"/>
      <c r="L117" s="223"/>
      <c r="M117" s="224"/>
      <c r="N117" s="225"/>
      <c r="O117" s="225"/>
      <c r="P117" s="225"/>
      <c r="Q117" s="225"/>
      <c r="R117" s="225"/>
      <c r="S117" s="225"/>
      <c r="T117" s="226"/>
      <c r="AT117" s="227" t="s">
        <v>217</v>
      </c>
      <c r="AU117" s="227" t="s">
        <v>73</v>
      </c>
      <c r="AV117" s="9" t="s">
        <v>82</v>
      </c>
      <c r="AW117" s="9" t="s">
        <v>37</v>
      </c>
      <c r="AX117" s="9" t="s">
        <v>80</v>
      </c>
      <c r="AY117" s="227" t="s">
        <v>213</v>
      </c>
    </row>
    <row r="118" s="1" customFormat="1" ht="38.25" customHeight="1">
      <c r="B118" s="43"/>
      <c r="C118" s="202" t="s">
        <v>275</v>
      </c>
      <c r="D118" s="202" t="s">
        <v>207</v>
      </c>
      <c r="E118" s="203" t="s">
        <v>271</v>
      </c>
      <c r="F118" s="204" t="s">
        <v>272</v>
      </c>
      <c r="G118" s="205" t="s">
        <v>210</v>
      </c>
      <c r="H118" s="206">
        <v>12</v>
      </c>
      <c r="I118" s="207"/>
      <c r="J118" s="208">
        <f>ROUND(I118*H118,2)</f>
        <v>0</v>
      </c>
      <c r="K118" s="204" t="s">
        <v>211</v>
      </c>
      <c r="L118" s="69"/>
      <c r="M118" s="209" t="s">
        <v>21</v>
      </c>
      <c r="N118" s="210" t="s">
        <v>44</v>
      </c>
      <c r="O118" s="44"/>
      <c r="P118" s="211">
        <f>O118*H118</f>
        <v>0</v>
      </c>
      <c r="Q118" s="211">
        <v>0</v>
      </c>
      <c r="R118" s="211">
        <f>Q118*H118</f>
        <v>0</v>
      </c>
      <c r="S118" s="211">
        <v>0</v>
      </c>
      <c r="T118" s="212">
        <f>S118*H118</f>
        <v>0</v>
      </c>
      <c r="AR118" s="21" t="s">
        <v>212</v>
      </c>
      <c r="AT118" s="21" t="s">
        <v>207</v>
      </c>
      <c r="AU118" s="21" t="s">
        <v>73</v>
      </c>
      <c r="AY118" s="21" t="s">
        <v>213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21" t="s">
        <v>80</v>
      </c>
      <c r="BK118" s="213">
        <f>ROUND(I118*H118,2)</f>
        <v>0</v>
      </c>
      <c r="BL118" s="21" t="s">
        <v>212</v>
      </c>
      <c r="BM118" s="21" t="s">
        <v>578</v>
      </c>
    </row>
    <row r="119" s="9" customFormat="1">
      <c r="B119" s="217"/>
      <c r="C119" s="218"/>
      <c r="D119" s="214" t="s">
        <v>217</v>
      </c>
      <c r="E119" s="219" t="s">
        <v>21</v>
      </c>
      <c r="F119" s="220" t="s">
        <v>270</v>
      </c>
      <c r="G119" s="218"/>
      <c r="H119" s="221">
        <v>12</v>
      </c>
      <c r="I119" s="222"/>
      <c r="J119" s="218"/>
      <c r="K119" s="218"/>
      <c r="L119" s="223"/>
      <c r="M119" s="224"/>
      <c r="N119" s="225"/>
      <c r="O119" s="225"/>
      <c r="P119" s="225"/>
      <c r="Q119" s="225"/>
      <c r="R119" s="225"/>
      <c r="S119" s="225"/>
      <c r="T119" s="226"/>
      <c r="AT119" s="227" t="s">
        <v>217</v>
      </c>
      <c r="AU119" s="227" t="s">
        <v>73</v>
      </c>
      <c r="AV119" s="9" t="s">
        <v>82</v>
      </c>
      <c r="AW119" s="9" t="s">
        <v>37</v>
      </c>
      <c r="AX119" s="9" t="s">
        <v>80</v>
      </c>
      <c r="AY119" s="227" t="s">
        <v>213</v>
      </c>
    </row>
    <row r="120" s="1" customFormat="1" ht="25.5" customHeight="1">
      <c r="B120" s="43"/>
      <c r="C120" s="202" t="s">
        <v>279</v>
      </c>
      <c r="D120" s="202" t="s">
        <v>207</v>
      </c>
      <c r="E120" s="203" t="s">
        <v>276</v>
      </c>
      <c r="F120" s="204" t="s">
        <v>277</v>
      </c>
      <c r="G120" s="205" t="s">
        <v>210</v>
      </c>
      <c r="H120" s="206">
        <v>12</v>
      </c>
      <c r="I120" s="207"/>
      <c r="J120" s="208">
        <f>ROUND(I120*H120,2)</f>
        <v>0</v>
      </c>
      <c r="K120" s="204" t="s">
        <v>211</v>
      </c>
      <c r="L120" s="69"/>
      <c r="M120" s="209" t="s">
        <v>21</v>
      </c>
      <c r="N120" s="210" t="s">
        <v>44</v>
      </c>
      <c r="O120" s="44"/>
      <c r="P120" s="211">
        <f>O120*H120</f>
        <v>0</v>
      </c>
      <c r="Q120" s="211">
        <v>0</v>
      </c>
      <c r="R120" s="211">
        <f>Q120*H120</f>
        <v>0</v>
      </c>
      <c r="S120" s="211">
        <v>0</v>
      </c>
      <c r="T120" s="212">
        <f>S120*H120</f>
        <v>0</v>
      </c>
      <c r="AR120" s="21" t="s">
        <v>212</v>
      </c>
      <c r="AT120" s="21" t="s">
        <v>207</v>
      </c>
      <c r="AU120" s="21" t="s">
        <v>73</v>
      </c>
      <c r="AY120" s="21" t="s">
        <v>213</v>
      </c>
      <c r="BE120" s="213">
        <f>IF(N120="základní",J120,0)</f>
        <v>0</v>
      </c>
      <c r="BF120" s="213">
        <f>IF(N120="snížená",J120,0)</f>
        <v>0</v>
      </c>
      <c r="BG120" s="213">
        <f>IF(N120="zákl. přenesená",J120,0)</f>
        <v>0</v>
      </c>
      <c r="BH120" s="213">
        <f>IF(N120="sníž. přenesená",J120,0)</f>
        <v>0</v>
      </c>
      <c r="BI120" s="213">
        <f>IF(N120="nulová",J120,0)</f>
        <v>0</v>
      </c>
      <c r="BJ120" s="21" t="s">
        <v>80</v>
      </c>
      <c r="BK120" s="213">
        <f>ROUND(I120*H120,2)</f>
        <v>0</v>
      </c>
      <c r="BL120" s="21" t="s">
        <v>212</v>
      </c>
      <c r="BM120" s="21" t="s">
        <v>579</v>
      </c>
    </row>
    <row r="121" s="9" customFormat="1">
      <c r="B121" s="217"/>
      <c r="C121" s="218"/>
      <c r="D121" s="214" t="s">
        <v>217</v>
      </c>
      <c r="E121" s="219" t="s">
        <v>21</v>
      </c>
      <c r="F121" s="220" t="s">
        <v>270</v>
      </c>
      <c r="G121" s="218"/>
      <c r="H121" s="221">
        <v>12</v>
      </c>
      <c r="I121" s="222"/>
      <c r="J121" s="218"/>
      <c r="K121" s="218"/>
      <c r="L121" s="223"/>
      <c r="M121" s="224"/>
      <c r="N121" s="225"/>
      <c r="O121" s="225"/>
      <c r="P121" s="225"/>
      <c r="Q121" s="225"/>
      <c r="R121" s="225"/>
      <c r="S121" s="225"/>
      <c r="T121" s="226"/>
      <c r="AT121" s="227" t="s">
        <v>217</v>
      </c>
      <c r="AU121" s="227" t="s">
        <v>73</v>
      </c>
      <c r="AV121" s="9" t="s">
        <v>82</v>
      </c>
      <c r="AW121" s="9" t="s">
        <v>37</v>
      </c>
      <c r="AX121" s="9" t="s">
        <v>80</v>
      </c>
      <c r="AY121" s="227" t="s">
        <v>213</v>
      </c>
    </row>
    <row r="122" s="1" customFormat="1" ht="38.25" customHeight="1">
      <c r="B122" s="43"/>
      <c r="C122" s="202" t="s">
        <v>10</v>
      </c>
      <c r="D122" s="202" t="s">
        <v>207</v>
      </c>
      <c r="E122" s="203" t="s">
        <v>291</v>
      </c>
      <c r="F122" s="204" t="s">
        <v>292</v>
      </c>
      <c r="G122" s="205" t="s">
        <v>210</v>
      </c>
      <c r="H122" s="206">
        <v>48</v>
      </c>
      <c r="I122" s="207"/>
      <c r="J122" s="208">
        <f>ROUND(I122*H122,2)</f>
        <v>0</v>
      </c>
      <c r="K122" s="204" t="s">
        <v>211</v>
      </c>
      <c r="L122" s="69"/>
      <c r="M122" s="209" t="s">
        <v>21</v>
      </c>
      <c r="N122" s="210" t="s">
        <v>44</v>
      </c>
      <c r="O122" s="44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AR122" s="21" t="s">
        <v>212</v>
      </c>
      <c r="AT122" s="21" t="s">
        <v>207</v>
      </c>
      <c r="AU122" s="21" t="s">
        <v>73</v>
      </c>
      <c r="AY122" s="21" t="s">
        <v>213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21" t="s">
        <v>80</v>
      </c>
      <c r="BK122" s="213">
        <f>ROUND(I122*H122,2)</f>
        <v>0</v>
      </c>
      <c r="BL122" s="21" t="s">
        <v>212</v>
      </c>
      <c r="BM122" s="21" t="s">
        <v>580</v>
      </c>
    </row>
    <row r="123" s="1" customFormat="1">
      <c r="B123" s="43"/>
      <c r="C123" s="71"/>
      <c r="D123" s="214" t="s">
        <v>215</v>
      </c>
      <c r="E123" s="71"/>
      <c r="F123" s="215" t="s">
        <v>216</v>
      </c>
      <c r="G123" s="71"/>
      <c r="H123" s="71"/>
      <c r="I123" s="186"/>
      <c r="J123" s="71"/>
      <c r="K123" s="71"/>
      <c r="L123" s="69"/>
      <c r="M123" s="216"/>
      <c r="N123" s="44"/>
      <c r="O123" s="44"/>
      <c r="P123" s="44"/>
      <c r="Q123" s="44"/>
      <c r="R123" s="44"/>
      <c r="S123" s="44"/>
      <c r="T123" s="92"/>
      <c r="AT123" s="21" t="s">
        <v>215</v>
      </c>
      <c r="AU123" s="21" t="s">
        <v>73</v>
      </c>
    </row>
    <row r="124" s="9" customFormat="1">
      <c r="B124" s="217"/>
      <c r="C124" s="218"/>
      <c r="D124" s="214" t="s">
        <v>217</v>
      </c>
      <c r="E124" s="219" t="s">
        <v>21</v>
      </c>
      <c r="F124" s="220" t="s">
        <v>581</v>
      </c>
      <c r="G124" s="218"/>
      <c r="H124" s="221">
        <v>48</v>
      </c>
      <c r="I124" s="222"/>
      <c r="J124" s="218"/>
      <c r="K124" s="218"/>
      <c r="L124" s="223"/>
      <c r="M124" s="224"/>
      <c r="N124" s="225"/>
      <c r="O124" s="225"/>
      <c r="P124" s="225"/>
      <c r="Q124" s="225"/>
      <c r="R124" s="225"/>
      <c r="S124" s="225"/>
      <c r="T124" s="226"/>
      <c r="AT124" s="227" t="s">
        <v>217</v>
      </c>
      <c r="AU124" s="227" t="s">
        <v>73</v>
      </c>
      <c r="AV124" s="9" t="s">
        <v>82</v>
      </c>
      <c r="AW124" s="9" t="s">
        <v>37</v>
      </c>
      <c r="AX124" s="9" t="s">
        <v>80</v>
      </c>
      <c r="AY124" s="227" t="s">
        <v>213</v>
      </c>
    </row>
    <row r="125" s="1" customFormat="1" ht="63.75" customHeight="1">
      <c r="B125" s="43"/>
      <c r="C125" s="202" t="s">
        <v>290</v>
      </c>
      <c r="D125" s="202" t="s">
        <v>207</v>
      </c>
      <c r="E125" s="203" t="s">
        <v>296</v>
      </c>
      <c r="F125" s="204" t="s">
        <v>297</v>
      </c>
      <c r="G125" s="205" t="s">
        <v>298</v>
      </c>
      <c r="H125" s="206">
        <v>31.190000000000001</v>
      </c>
      <c r="I125" s="207"/>
      <c r="J125" s="208">
        <f>ROUND(I125*H125,2)</f>
        <v>0</v>
      </c>
      <c r="K125" s="204" t="s">
        <v>211</v>
      </c>
      <c r="L125" s="69"/>
      <c r="M125" s="209" t="s">
        <v>21</v>
      </c>
      <c r="N125" s="210" t="s">
        <v>44</v>
      </c>
      <c r="O125" s="44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AR125" s="21" t="s">
        <v>212</v>
      </c>
      <c r="AT125" s="21" t="s">
        <v>207</v>
      </c>
      <c r="AU125" s="21" t="s">
        <v>73</v>
      </c>
      <c r="AY125" s="21" t="s">
        <v>213</v>
      </c>
      <c r="BE125" s="213">
        <f>IF(N125="základní",J125,0)</f>
        <v>0</v>
      </c>
      <c r="BF125" s="213">
        <f>IF(N125="snížená",J125,0)</f>
        <v>0</v>
      </c>
      <c r="BG125" s="213">
        <f>IF(N125="zákl. přenesená",J125,0)</f>
        <v>0</v>
      </c>
      <c r="BH125" s="213">
        <f>IF(N125="sníž. přenesená",J125,0)</f>
        <v>0</v>
      </c>
      <c r="BI125" s="213">
        <f>IF(N125="nulová",J125,0)</f>
        <v>0</v>
      </c>
      <c r="BJ125" s="21" t="s">
        <v>80</v>
      </c>
      <c r="BK125" s="213">
        <f>ROUND(I125*H125,2)</f>
        <v>0</v>
      </c>
      <c r="BL125" s="21" t="s">
        <v>212</v>
      </c>
      <c r="BM125" s="21" t="s">
        <v>582</v>
      </c>
    </row>
    <row r="126" s="1" customFormat="1">
      <c r="B126" s="43"/>
      <c r="C126" s="71"/>
      <c r="D126" s="214" t="s">
        <v>215</v>
      </c>
      <c r="E126" s="71"/>
      <c r="F126" s="215" t="s">
        <v>300</v>
      </c>
      <c r="G126" s="71"/>
      <c r="H126" s="71"/>
      <c r="I126" s="186"/>
      <c r="J126" s="71"/>
      <c r="K126" s="71"/>
      <c r="L126" s="69"/>
      <c r="M126" s="216"/>
      <c r="N126" s="44"/>
      <c r="O126" s="44"/>
      <c r="P126" s="44"/>
      <c r="Q126" s="44"/>
      <c r="R126" s="44"/>
      <c r="S126" s="44"/>
      <c r="T126" s="92"/>
      <c r="AT126" s="21" t="s">
        <v>215</v>
      </c>
      <c r="AU126" s="21" t="s">
        <v>73</v>
      </c>
    </row>
    <row r="127" s="10" customFormat="1">
      <c r="B127" s="228"/>
      <c r="C127" s="229"/>
      <c r="D127" s="214" t="s">
        <v>217</v>
      </c>
      <c r="E127" s="230" t="s">
        <v>21</v>
      </c>
      <c r="F127" s="231" t="s">
        <v>301</v>
      </c>
      <c r="G127" s="229"/>
      <c r="H127" s="230" t="s">
        <v>21</v>
      </c>
      <c r="I127" s="232"/>
      <c r="J127" s="229"/>
      <c r="K127" s="229"/>
      <c r="L127" s="233"/>
      <c r="M127" s="234"/>
      <c r="N127" s="235"/>
      <c r="O127" s="235"/>
      <c r="P127" s="235"/>
      <c r="Q127" s="235"/>
      <c r="R127" s="235"/>
      <c r="S127" s="235"/>
      <c r="T127" s="236"/>
      <c r="AT127" s="237" t="s">
        <v>217</v>
      </c>
      <c r="AU127" s="237" t="s">
        <v>73</v>
      </c>
      <c r="AV127" s="10" t="s">
        <v>80</v>
      </c>
      <c r="AW127" s="10" t="s">
        <v>37</v>
      </c>
      <c r="AX127" s="10" t="s">
        <v>73</v>
      </c>
      <c r="AY127" s="237" t="s">
        <v>213</v>
      </c>
    </row>
    <row r="128" s="9" customFormat="1">
      <c r="B128" s="217"/>
      <c r="C128" s="218"/>
      <c r="D128" s="214" t="s">
        <v>217</v>
      </c>
      <c r="E128" s="219" t="s">
        <v>21</v>
      </c>
      <c r="F128" s="220" t="s">
        <v>583</v>
      </c>
      <c r="G128" s="218"/>
      <c r="H128" s="221">
        <v>31.190000000000001</v>
      </c>
      <c r="I128" s="222"/>
      <c r="J128" s="218"/>
      <c r="K128" s="218"/>
      <c r="L128" s="223"/>
      <c r="M128" s="224"/>
      <c r="N128" s="225"/>
      <c r="O128" s="225"/>
      <c r="P128" s="225"/>
      <c r="Q128" s="225"/>
      <c r="R128" s="225"/>
      <c r="S128" s="225"/>
      <c r="T128" s="226"/>
      <c r="AT128" s="227" t="s">
        <v>217</v>
      </c>
      <c r="AU128" s="227" t="s">
        <v>73</v>
      </c>
      <c r="AV128" s="9" t="s">
        <v>82</v>
      </c>
      <c r="AW128" s="9" t="s">
        <v>37</v>
      </c>
      <c r="AX128" s="9" t="s">
        <v>80</v>
      </c>
      <c r="AY128" s="227" t="s">
        <v>213</v>
      </c>
    </row>
    <row r="129" s="1" customFormat="1" ht="153" customHeight="1">
      <c r="B129" s="43"/>
      <c r="C129" s="202" t="s">
        <v>295</v>
      </c>
      <c r="D129" s="202" t="s">
        <v>207</v>
      </c>
      <c r="E129" s="203" t="s">
        <v>303</v>
      </c>
      <c r="F129" s="204" t="s">
        <v>304</v>
      </c>
      <c r="G129" s="205" t="s">
        <v>298</v>
      </c>
      <c r="H129" s="206">
        <v>31.190000000000001</v>
      </c>
      <c r="I129" s="207"/>
      <c r="J129" s="208">
        <f>ROUND(I129*H129,2)</f>
        <v>0</v>
      </c>
      <c r="K129" s="204" t="s">
        <v>211</v>
      </c>
      <c r="L129" s="69"/>
      <c r="M129" s="209" t="s">
        <v>21</v>
      </c>
      <c r="N129" s="210" t="s">
        <v>44</v>
      </c>
      <c r="O129" s="44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AR129" s="21" t="s">
        <v>212</v>
      </c>
      <c r="AT129" s="21" t="s">
        <v>207</v>
      </c>
      <c r="AU129" s="21" t="s">
        <v>73</v>
      </c>
      <c r="AY129" s="21" t="s">
        <v>213</v>
      </c>
      <c r="BE129" s="213">
        <f>IF(N129="základní",J129,0)</f>
        <v>0</v>
      </c>
      <c r="BF129" s="213">
        <f>IF(N129="snížená",J129,0)</f>
        <v>0</v>
      </c>
      <c r="BG129" s="213">
        <f>IF(N129="zákl. přenesená",J129,0)</f>
        <v>0</v>
      </c>
      <c r="BH129" s="213">
        <f>IF(N129="sníž. přenesená",J129,0)</f>
        <v>0</v>
      </c>
      <c r="BI129" s="213">
        <f>IF(N129="nulová",J129,0)</f>
        <v>0</v>
      </c>
      <c r="BJ129" s="21" t="s">
        <v>80</v>
      </c>
      <c r="BK129" s="213">
        <f>ROUND(I129*H129,2)</f>
        <v>0</v>
      </c>
      <c r="BL129" s="21" t="s">
        <v>212</v>
      </c>
      <c r="BM129" s="21" t="s">
        <v>584</v>
      </c>
    </row>
    <row r="130" s="1" customFormat="1">
      <c r="B130" s="43"/>
      <c r="C130" s="71"/>
      <c r="D130" s="214" t="s">
        <v>215</v>
      </c>
      <c r="E130" s="71"/>
      <c r="F130" s="215" t="s">
        <v>306</v>
      </c>
      <c r="G130" s="71"/>
      <c r="H130" s="71"/>
      <c r="I130" s="186"/>
      <c r="J130" s="71"/>
      <c r="K130" s="71"/>
      <c r="L130" s="69"/>
      <c r="M130" s="216"/>
      <c r="N130" s="44"/>
      <c r="O130" s="44"/>
      <c r="P130" s="44"/>
      <c r="Q130" s="44"/>
      <c r="R130" s="44"/>
      <c r="S130" s="44"/>
      <c r="T130" s="92"/>
      <c r="AT130" s="21" t="s">
        <v>215</v>
      </c>
      <c r="AU130" s="21" t="s">
        <v>73</v>
      </c>
    </row>
    <row r="131" s="10" customFormat="1">
      <c r="B131" s="228"/>
      <c r="C131" s="229"/>
      <c r="D131" s="214" t="s">
        <v>217</v>
      </c>
      <c r="E131" s="230" t="s">
        <v>21</v>
      </c>
      <c r="F131" s="231" t="s">
        <v>301</v>
      </c>
      <c r="G131" s="229"/>
      <c r="H131" s="230" t="s">
        <v>21</v>
      </c>
      <c r="I131" s="232"/>
      <c r="J131" s="229"/>
      <c r="K131" s="229"/>
      <c r="L131" s="233"/>
      <c r="M131" s="234"/>
      <c r="N131" s="235"/>
      <c r="O131" s="235"/>
      <c r="P131" s="235"/>
      <c r="Q131" s="235"/>
      <c r="R131" s="235"/>
      <c r="S131" s="235"/>
      <c r="T131" s="236"/>
      <c r="AT131" s="237" t="s">
        <v>217</v>
      </c>
      <c r="AU131" s="237" t="s">
        <v>73</v>
      </c>
      <c r="AV131" s="10" t="s">
        <v>80</v>
      </c>
      <c r="AW131" s="10" t="s">
        <v>37</v>
      </c>
      <c r="AX131" s="10" t="s">
        <v>73</v>
      </c>
      <c r="AY131" s="237" t="s">
        <v>213</v>
      </c>
    </row>
    <row r="132" s="9" customFormat="1">
      <c r="B132" s="217"/>
      <c r="C132" s="218"/>
      <c r="D132" s="214" t="s">
        <v>217</v>
      </c>
      <c r="E132" s="219" t="s">
        <v>21</v>
      </c>
      <c r="F132" s="220" t="s">
        <v>583</v>
      </c>
      <c r="G132" s="218"/>
      <c r="H132" s="221">
        <v>31.190000000000001</v>
      </c>
      <c r="I132" s="222"/>
      <c r="J132" s="218"/>
      <c r="K132" s="218"/>
      <c r="L132" s="223"/>
      <c r="M132" s="248"/>
      <c r="N132" s="249"/>
      <c r="O132" s="249"/>
      <c r="P132" s="249"/>
      <c r="Q132" s="249"/>
      <c r="R132" s="249"/>
      <c r="S132" s="249"/>
      <c r="T132" s="250"/>
      <c r="AT132" s="227" t="s">
        <v>217</v>
      </c>
      <c r="AU132" s="227" t="s">
        <v>73</v>
      </c>
      <c r="AV132" s="9" t="s">
        <v>82</v>
      </c>
      <c r="AW132" s="9" t="s">
        <v>37</v>
      </c>
      <c r="AX132" s="9" t="s">
        <v>80</v>
      </c>
      <c r="AY132" s="227" t="s">
        <v>213</v>
      </c>
    </row>
    <row r="133" s="1" customFormat="1" ht="6.96" customHeight="1">
      <c r="B133" s="64"/>
      <c r="C133" s="65"/>
      <c r="D133" s="65"/>
      <c r="E133" s="65"/>
      <c r="F133" s="65"/>
      <c r="G133" s="65"/>
      <c r="H133" s="65"/>
      <c r="I133" s="175"/>
      <c r="J133" s="65"/>
      <c r="K133" s="65"/>
      <c r="L133" s="69"/>
    </row>
  </sheetData>
  <sheetProtection sheet="1" autoFilter="0" formatColumns="0" formatRows="0" objects="1" scenarios="1" spinCount="100000" saltValue="0dZ7uVSCvz7NKGGhVIstmCHsDLXg5Q19IZgMyVWR39sfGjIUOZJzy0T35MN8f4KSeJMD3VvF47k8AWOQPvzzHg==" hashValue="XvOHQ9Mw8jVzerfHnXbVNEzpbkoX+k5er8QjLmbdAnNm6aQwlZ/HSP2hG77C9uUKz/6s+S7bRBvBL1VqT8Qptw==" algorithmName="SHA-512" password="CC35"/>
  <autoFilter ref="C81:K132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0:H70"/>
    <mergeCell ref="E72:H72"/>
    <mergeCell ref="E74:H74"/>
    <mergeCell ref="G1:H1"/>
    <mergeCell ref="L2:V2"/>
  </mergeCells>
  <hyperlinks>
    <hyperlink ref="F1:G1" location="C2" display="1) Krycí list soupisu"/>
    <hyperlink ref="G1:H1" location="C58" display="2) Rekapitulace"/>
    <hyperlink ref="J1" location="C81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178</v>
      </c>
      <c r="G1" s="148" t="s">
        <v>179</v>
      </c>
      <c r="H1" s="148"/>
      <c r="I1" s="149"/>
      <c r="J1" s="148" t="s">
        <v>180</v>
      </c>
      <c r="K1" s="147" t="s">
        <v>181</v>
      </c>
      <c r="L1" s="148" t="s">
        <v>182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120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82</v>
      </c>
    </row>
    <row r="4" ht="36.96" customHeight="1">
      <c r="B4" s="25"/>
      <c r="C4" s="26"/>
      <c r="D4" s="27" t="s">
        <v>183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zakázky'!K6</f>
        <v>Výměna kolejnic u ST Ústí n.L. v úseku Mělník - Děčín východ a navazujících tratích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184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502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186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585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21</v>
      </c>
      <c r="K13" s="48"/>
    </row>
    <row r="14" s="1" customFormat="1" ht="14.4" customHeight="1">
      <c r="B14" s="43"/>
      <c r="C14" s="44"/>
      <c r="D14" s="37" t="s">
        <v>23</v>
      </c>
      <c r="E14" s="44"/>
      <c r="F14" s="32" t="s">
        <v>24</v>
      </c>
      <c r="G14" s="44"/>
      <c r="H14" s="44"/>
      <c r="I14" s="155" t="s">
        <v>25</v>
      </c>
      <c r="J14" s="156" t="str">
        <f>'Rekapitulace zakázky'!AN8</f>
        <v>17. 10. 2018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27</v>
      </c>
      <c r="E16" s="44"/>
      <c r="F16" s="44"/>
      <c r="G16" s="44"/>
      <c r="H16" s="44"/>
      <c r="I16" s="155" t="s">
        <v>28</v>
      </c>
      <c r="J16" s="32" t="s">
        <v>29</v>
      </c>
      <c r="K16" s="48"/>
    </row>
    <row r="17" s="1" customFormat="1" ht="18" customHeight="1">
      <c r="B17" s="43"/>
      <c r="C17" s="44"/>
      <c r="D17" s="44"/>
      <c r="E17" s="32" t="s">
        <v>30</v>
      </c>
      <c r="F17" s="44"/>
      <c r="G17" s="44"/>
      <c r="H17" s="44"/>
      <c r="I17" s="155" t="s">
        <v>31</v>
      </c>
      <c r="J17" s="32" t="s">
        <v>32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33</v>
      </c>
      <c r="E19" s="44"/>
      <c r="F19" s="44"/>
      <c r="G19" s="44"/>
      <c r="H19" s="44"/>
      <c r="I19" s="155" t="s">
        <v>28</v>
      </c>
      <c r="J19" s="32" t="str">
        <f>IF('Rekapitulace zakázky'!AN13="Vyplň údaj","",IF('Rekapitulace zakázky'!AN13="","",'Rekapitulace zakázky'!AN13))</f>
        <v/>
      </c>
      <c r="K19" s="48"/>
    </row>
    <row r="20" s="1" customFormat="1" ht="18" customHeight="1">
      <c r="B20" s="43"/>
      <c r="C20" s="44"/>
      <c r="D20" s="44"/>
      <c r="E20" s="32" t="str">
        <f>IF('Rekapitulace zakázky'!E14="Vyplň údaj","",IF('Rekapitulace zakázky'!E14="","",'Rekapitulace zakázky'!E14))</f>
        <v/>
      </c>
      <c r="F20" s="44"/>
      <c r="G20" s="44"/>
      <c r="H20" s="44"/>
      <c r="I20" s="155" t="s">
        <v>31</v>
      </c>
      <c r="J20" s="32" t="str">
        <f>IF('Rekapitulace zakázky'!AN14="Vyplň údaj","",IF('Rekapitulace zakázky'!AN14="","",'Rekapitulace zakázky'!AN14))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35</v>
      </c>
      <c r="E22" s="44"/>
      <c r="F22" s="44"/>
      <c r="G22" s="44"/>
      <c r="H22" s="44"/>
      <c r="I22" s="155" t="s">
        <v>28</v>
      </c>
      <c r="J22" s="32" t="str">
        <f>IF('Rekapitulace zakázky'!AN16="","",'Rekapitulace zakázky'!AN16)</f>
        <v/>
      </c>
      <c r="K22" s="48"/>
    </row>
    <row r="23" s="1" customFormat="1" ht="18" customHeight="1">
      <c r="B23" s="43"/>
      <c r="C23" s="44"/>
      <c r="D23" s="44"/>
      <c r="E23" s="32" t="str">
        <f>IF('Rekapitulace zakázky'!E17="","",'Rekapitulace zakázky'!E17)</f>
        <v xml:space="preserve"> </v>
      </c>
      <c r="F23" s="44"/>
      <c r="G23" s="44"/>
      <c r="H23" s="44"/>
      <c r="I23" s="155" t="s">
        <v>31</v>
      </c>
      <c r="J23" s="32" t="str">
        <f>IF('Rekapitulace zakázky'!AN17="","",'Rekapitulace zakázky'!AN17)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38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21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39</v>
      </c>
      <c r="E29" s="44"/>
      <c r="F29" s="44"/>
      <c r="G29" s="44"/>
      <c r="H29" s="44"/>
      <c r="I29" s="153"/>
      <c r="J29" s="164">
        <f>ROUND(J82,2)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41</v>
      </c>
      <c r="G31" s="44"/>
      <c r="H31" s="44"/>
      <c r="I31" s="165" t="s">
        <v>40</v>
      </c>
      <c r="J31" s="49" t="s">
        <v>42</v>
      </c>
      <c r="K31" s="48"/>
    </row>
    <row r="32" s="1" customFormat="1" ht="14.4" customHeight="1">
      <c r="B32" s="43"/>
      <c r="C32" s="44"/>
      <c r="D32" s="52" t="s">
        <v>43</v>
      </c>
      <c r="E32" s="52" t="s">
        <v>44</v>
      </c>
      <c r="F32" s="166">
        <f>ROUND(SUM(BE82:BE137), 2)</f>
        <v>0</v>
      </c>
      <c r="G32" s="44"/>
      <c r="H32" s="44"/>
      <c r="I32" s="167">
        <v>0.20999999999999999</v>
      </c>
      <c r="J32" s="166">
        <f>ROUND(ROUND((SUM(BE82:BE137)), 2)*I32, 2)</f>
        <v>0</v>
      </c>
      <c r="K32" s="48"/>
    </row>
    <row r="33" s="1" customFormat="1" ht="14.4" customHeight="1">
      <c r="B33" s="43"/>
      <c r="C33" s="44"/>
      <c r="D33" s="44"/>
      <c r="E33" s="52" t="s">
        <v>45</v>
      </c>
      <c r="F33" s="166">
        <f>ROUND(SUM(BF82:BF137), 2)</f>
        <v>0</v>
      </c>
      <c r="G33" s="44"/>
      <c r="H33" s="44"/>
      <c r="I33" s="167">
        <v>0.14999999999999999</v>
      </c>
      <c r="J33" s="166">
        <f>ROUND(ROUND((SUM(BF82:BF137)),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46</v>
      </c>
      <c r="F34" s="166">
        <f>ROUND(SUM(BG82:BG137),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47</v>
      </c>
      <c r="F35" s="166">
        <f>ROUND(SUM(BH82:BH137),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48</v>
      </c>
      <c r="F36" s="166">
        <f>ROUND(SUM(BI82:BI137),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49</v>
      </c>
      <c r="E38" s="95"/>
      <c r="F38" s="95"/>
      <c r="G38" s="170" t="s">
        <v>50</v>
      </c>
      <c r="H38" s="171" t="s">
        <v>51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188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Výměna kolejnic u ST Ústí n.L. v úseku Mělník - Děčín východ a navazujících tratích</v>
      </c>
      <c r="F47" s="37"/>
      <c r="G47" s="37"/>
      <c r="H47" s="37"/>
      <c r="I47" s="153"/>
      <c r="J47" s="44"/>
      <c r="K47" s="48"/>
    </row>
    <row r="48">
      <c r="B48" s="25"/>
      <c r="C48" s="37" t="s">
        <v>184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502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186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 02.4 - SO 02.4 - km 418,745 - 419,345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23</v>
      </c>
      <c r="D53" s="44"/>
      <c r="E53" s="44"/>
      <c r="F53" s="32" t="str">
        <f>F14</f>
        <v>trať 072, 073, 081, 083 a 130</v>
      </c>
      <c r="G53" s="44"/>
      <c r="H53" s="44"/>
      <c r="I53" s="155" t="s">
        <v>25</v>
      </c>
      <c r="J53" s="156" t="str">
        <f>IF(J14="","",J14)</f>
        <v>17. 10. 2018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27</v>
      </c>
      <c r="D55" s="44"/>
      <c r="E55" s="44"/>
      <c r="F55" s="32" t="str">
        <f>E17</f>
        <v>SŽDC s.o., OŘ Ústí n.L., ST Ústí n.L.</v>
      </c>
      <c r="G55" s="44"/>
      <c r="H55" s="44"/>
      <c r="I55" s="155" t="s">
        <v>35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33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189</v>
      </c>
      <c r="D58" s="168"/>
      <c r="E58" s="168"/>
      <c r="F58" s="168"/>
      <c r="G58" s="168"/>
      <c r="H58" s="168"/>
      <c r="I58" s="182"/>
      <c r="J58" s="183" t="s">
        <v>190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191</v>
      </c>
      <c r="D60" s="44"/>
      <c r="E60" s="44"/>
      <c r="F60" s="44"/>
      <c r="G60" s="44"/>
      <c r="H60" s="44"/>
      <c r="I60" s="153"/>
      <c r="J60" s="164">
        <f>J82</f>
        <v>0</v>
      </c>
      <c r="K60" s="48"/>
      <c r="AU60" s="21" t="s">
        <v>192</v>
      </c>
    </row>
    <row r="61" s="1" customFormat="1" ht="21.84" customHeight="1">
      <c r="B61" s="43"/>
      <c r="C61" s="44"/>
      <c r="D61" s="44"/>
      <c r="E61" s="44"/>
      <c r="F61" s="44"/>
      <c r="G61" s="44"/>
      <c r="H61" s="44"/>
      <c r="I61" s="153"/>
      <c r="J61" s="44"/>
      <c r="K61" s="48"/>
    </row>
    <row r="62" s="1" customFormat="1" ht="6.96" customHeight="1">
      <c r="B62" s="64"/>
      <c r="C62" s="65"/>
      <c r="D62" s="65"/>
      <c r="E62" s="65"/>
      <c r="F62" s="65"/>
      <c r="G62" s="65"/>
      <c r="H62" s="65"/>
      <c r="I62" s="175"/>
      <c r="J62" s="65"/>
      <c r="K62" s="66"/>
    </row>
    <row r="66" s="1" customFormat="1" ht="6.96" customHeight="1">
      <c r="B66" s="67"/>
      <c r="C66" s="68"/>
      <c r="D66" s="68"/>
      <c r="E66" s="68"/>
      <c r="F66" s="68"/>
      <c r="G66" s="68"/>
      <c r="H66" s="68"/>
      <c r="I66" s="178"/>
      <c r="J66" s="68"/>
      <c r="K66" s="68"/>
      <c r="L66" s="69"/>
    </row>
    <row r="67" s="1" customFormat="1" ht="36.96" customHeight="1">
      <c r="B67" s="43"/>
      <c r="C67" s="70" t="s">
        <v>193</v>
      </c>
      <c r="D67" s="71"/>
      <c r="E67" s="71"/>
      <c r="F67" s="71"/>
      <c r="G67" s="71"/>
      <c r="H67" s="71"/>
      <c r="I67" s="186"/>
      <c r="J67" s="71"/>
      <c r="K67" s="71"/>
      <c r="L67" s="69"/>
    </row>
    <row r="68" s="1" customFormat="1" ht="6.96" customHeight="1">
      <c r="B68" s="43"/>
      <c r="C68" s="71"/>
      <c r="D68" s="71"/>
      <c r="E68" s="71"/>
      <c r="F68" s="71"/>
      <c r="G68" s="71"/>
      <c r="H68" s="71"/>
      <c r="I68" s="186"/>
      <c r="J68" s="71"/>
      <c r="K68" s="71"/>
      <c r="L68" s="69"/>
    </row>
    <row r="69" s="1" customFormat="1" ht="14.4" customHeight="1">
      <c r="B69" s="43"/>
      <c r="C69" s="73" t="s">
        <v>18</v>
      </c>
      <c r="D69" s="71"/>
      <c r="E69" s="71"/>
      <c r="F69" s="71"/>
      <c r="G69" s="71"/>
      <c r="H69" s="71"/>
      <c r="I69" s="186"/>
      <c r="J69" s="71"/>
      <c r="K69" s="71"/>
      <c r="L69" s="69"/>
    </row>
    <row r="70" s="1" customFormat="1" ht="16.5" customHeight="1">
      <c r="B70" s="43"/>
      <c r="C70" s="71"/>
      <c r="D70" s="71"/>
      <c r="E70" s="187" t="str">
        <f>E7</f>
        <v>Výměna kolejnic u ST Ústí n.L. v úseku Mělník - Děčín východ a navazujících tratích</v>
      </c>
      <c r="F70" s="73"/>
      <c r="G70" s="73"/>
      <c r="H70" s="73"/>
      <c r="I70" s="186"/>
      <c r="J70" s="71"/>
      <c r="K70" s="71"/>
      <c r="L70" s="69"/>
    </row>
    <row r="71">
      <c r="B71" s="25"/>
      <c r="C71" s="73" t="s">
        <v>184</v>
      </c>
      <c r="D71" s="188"/>
      <c r="E71" s="188"/>
      <c r="F71" s="188"/>
      <c r="G71" s="188"/>
      <c r="H71" s="188"/>
      <c r="I71" s="145"/>
      <c r="J71" s="188"/>
      <c r="K71" s="188"/>
      <c r="L71" s="189"/>
    </row>
    <row r="72" s="1" customFormat="1" ht="16.5" customHeight="1">
      <c r="B72" s="43"/>
      <c r="C72" s="71"/>
      <c r="D72" s="71"/>
      <c r="E72" s="187" t="s">
        <v>502</v>
      </c>
      <c r="F72" s="71"/>
      <c r="G72" s="71"/>
      <c r="H72" s="71"/>
      <c r="I72" s="186"/>
      <c r="J72" s="71"/>
      <c r="K72" s="71"/>
      <c r="L72" s="69"/>
    </row>
    <row r="73" s="1" customFormat="1" ht="14.4" customHeight="1">
      <c r="B73" s="43"/>
      <c r="C73" s="73" t="s">
        <v>186</v>
      </c>
      <c r="D73" s="71"/>
      <c r="E73" s="71"/>
      <c r="F73" s="71"/>
      <c r="G73" s="71"/>
      <c r="H73" s="71"/>
      <c r="I73" s="186"/>
      <c r="J73" s="71"/>
      <c r="K73" s="71"/>
      <c r="L73" s="69"/>
    </row>
    <row r="74" s="1" customFormat="1" ht="17.25" customHeight="1">
      <c r="B74" s="43"/>
      <c r="C74" s="71"/>
      <c r="D74" s="71"/>
      <c r="E74" s="79" t="str">
        <f>E11</f>
        <v>SO 02.4 - SO 02.4 - km 418,745 - 419,345</v>
      </c>
      <c r="F74" s="71"/>
      <c r="G74" s="71"/>
      <c r="H74" s="71"/>
      <c r="I74" s="186"/>
      <c r="J74" s="71"/>
      <c r="K74" s="71"/>
      <c r="L74" s="69"/>
    </row>
    <row r="75" s="1" customFormat="1" ht="6.96" customHeight="1">
      <c r="B75" s="43"/>
      <c r="C75" s="71"/>
      <c r="D75" s="71"/>
      <c r="E75" s="71"/>
      <c r="F75" s="71"/>
      <c r="G75" s="71"/>
      <c r="H75" s="71"/>
      <c r="I75" s="186"/>
      <c r="J75" s="71"/>
      <c r="K75" s="71"/>
      <c r="L75" s="69"/>
    </row>
    <row r="76" s="1" customFormat="1" ht="18" customHeight="1">
      <c r="B76" s="43"/>
      <c r="C76" s="73" t="s">
        <v>23</v>
      </c>
      <c r="D76" s="71"/>
      <c r="E76" s="71"/>
      <c r="F76" s="190" t="str">
        <f>F14</f>
        <v>trať 072, 073, 081, 083 a 130</v>
      </c>
      <c r="G76" s="71"/>
      <c r="H76" s="71"/>
      <c r="I76" s="191" t="s">
        <v>25</v>
      </c>
      <c r="J76" s="82" t="str">
        <f>IF(J14="","",J14)</f>
        <v>17. 10. 2018</v>
      </c>
      <c r="K76" s="71"/>
      <c r="L76" s="69"/>
    </row>
    <row r="77" s="1" customFormat="1" ht="6.96" customHeight="1">
      <c r="B77" s="43"/>
      <c r="C77" s="71"/>
      <c r="D77" s="71"/>
      <c r="E77" s="71"/>
      <c r="F77" s="71"/>
      <c r="G77" s="71"/>
      <c r="H77" s="71"/>
      <c r="I77" s="186"/>
      <c r="J77" s="71"/>
      <c r="K77" s="71"/>
      <c r="L77" s="69"/>
    </row>
    <row r="78" s="1" customFormat="1">
      <c r="B78" s="43"/>
      <c r="C78" s="73" t="s">
        <v>27</v>
      </c>
      <c r="D78" s="71"/>
      <c r="E78" s="71"/>
      <c r="F78" s="190" t="str">
        <f>E17</f>
        <v>SŽDC s.o., OŘ Ústí n.L., ST Ústí n.L.</v>
      </c>
      <c r="G78" s="71"/>
      <c r="H78" s="71"/>
      <c r="I78" s="191" t="s">
        <v>35</v>
      </c>
      <c r="J78" s="190" t="str">
        <f>E23</f>
        <v xml:space="preserve"> </v>
      </c>
      <c r="K78" s="71"/>
      <c r="L78" s="69"/>
    </row>
    <row r="79" s="1" customFormat="1" ht="14.4" customHeight="1">
      <c r="B79" s="43"/>
      <c r="C79" s="73" t="s">
        <v>33</v>
      </c>
      <c r="D79" s="71"/>
      <c r="E79" s="71"/>
      <c r="F79" s="190" t="str">
        <f>IF(E20="","",E20)</f>
        <v/>
      </c>
      <c r="G79" s="71"/>
      <c r="H79" s="71"/>
      <c r="I79" s="186"/>
      <c r="J79" s="71"/>
      <c r="K79" s="71"/>
      <c r="L79" s="69"/>
    </row>
    <row r="80" s="1" customFormat="1" ht="10.32" customHeight="1">
      <c r="B80" s="43"/>
      <c r="C80" s="71"/>
      <c r="D80" s="71"/>
      <c r="E80" s="71"/>
      <c r="F80" s="71"/>
      <c r="G80" s="71"/>
      <c r="H80" s="71"/>
      <c r="I80" s="186"/>
      <c r="J80" s="71"/>
      <c r="K80" s="71"/>
      <c r="L80" s="69"/>
    </row>
    <row r="81" s="8" customFormat="1" ht="29.28" customHeight="1">
      <c r="B81" s="192"/>
      <c r="C81" s="193" t="s">
        <v>194</v>
      </c>
      <c r="D81" s="194" t="s">
        <v>58</v>
      </c>
      <c r="E81" s="194" t="s">
        <v>54</v>
      </c>
      <c r="F81" s="194" t="s">
        <v>195</v>
      </c>
      <c r="G81" s="194" t="s">
        <v>196</v>
      </c>
      <c r="H81" s="194" t="s">
        <v>197</v>
      </c>
      <c r="I81" s="195" t="s">
        <v>198</v>
      </c>
      <c r="J81" s="194" t="s">
        <v>190</v>
      </c>
      <c r="K81" s="196" t="s">
        <v>199</v>
      </c>
      <c r="L81" s="197"/>
      <c r="M81" s="99" t="s">
        <v>200</v>
      </c>
      <c r="N81" s="100" t="s">
        <v>43</v>
      </c>
      <c r="O81" s="100" t="s">
        <v>201</v>
      </c>
      <c r="P81" s="100" t="s">
        <v>202</v>
      </c>
      <c r="Q81" s="100" t="s">
        <v>203</v>
      </c>
      <c r="R81" s="100" t="s">
        <v>204</v>
      </c>
      <c r="S81" s="100" t="s">
        <v>205</v>
      </c>
      <c r="T81" s="101" t="s">
        <v>206</v>
      </c>
    </row>
    <row r="82" s="1" customFormat="1" ht="29.28" customHeight="1">
      <c r="B82" s="43"/>
      <c r="C82" s="105" t="s">
        <v>191</v>
      </c>
      <c r="D82" s="71"/>
      <c r="E82" s="71"/>
      <c r="F82" s="71"/>
      <c r="G82" s="71"/>
      <c r="H82" s="71"/>
      <c r="I82" s="186"/>
      <c r="J82" s="198">
        <f>BK82</f>
        <v>0</v>
      </c>
      <c r="K82" s="71"/>
      <c r="L82" s="69"/>
      <c r="M82" s="102"/>
      <c r="N82" s="103"/>
      <c r="O82" s="103"/>
      <c r="P82" s="199">
        <f>SUM(P83:P137)</f>
        <v>0</v>
      </c>
      <c r="Q82" s="103"/>
      <c r="R82" s="199">
        <f>SUM(R83:R137)</f>
        <v>1.0123199999999999</v>
      </c>
      <c r="S82" s="103"/>
      <c r="T82" s="200">
        <f>SUM(T83:T137)</f>
        <v>0</v>
      </c>
      <c r="AT82" s="21" t="s">
        <v>72</v>
      </c>
      <c r="AU82" s="21" t="s">
        <v>192</v>
      </c>
      <c r="BK82" s="201">
        <f>SUM(BK83:BK137)</f>
        <v>0</v>
      </c>
    </row>
    <row r="83" s="1" customFormat="1" ht="38.25" customHeight="1">
      <c r="B83" s="43"/>
      <c r="C83" s="202" t="s">
        <v>80</v>
      </c>
      <c r="D83" s="202" t="s">
        <v>207</v>
      </c>
      <c r="E83" s="203" t="s">
        <v>208</v>
      </c>
      <c r="F83" s="204" t="s">
        <v>209</v>
      </c>
      <c r="G83" s="205" t="s">
        <v>210</v>
      </c>
      <c r="H83" s="206">
        <v>32</v>
      </c>
      <c r="I83" s="207"/>
      <c r="J83" s="208">
        <f>ROUND(I83*H83,2)</f>
        <v>0</v>
      </c>
      <c r="K83" s="204" t="s">
        <v>211</v>
      </c>
      <c r="L83" s="69"/>
      <c r="M83" s="209" t="s">
        <v>21</v>
      </c>
      <c r="N83" s="210" t="s">
        <v>44</v>
      </c>
      <c r="O83" s="44"/>
      <c r="P83" s="211">
        <f>O83*H83</f>
        <v>0</v>
      </c>
      <c r="Q83" s="211">
        <v>0</v>
      </c>
      <c r="R83" s="211">
        <f>Q83*H83</f>
        <v>0</v>
      </c>
      <c r="S83" s="211">
        <v>0</v>
      </c>
      <c r="T83" s="212">
        <f>S83*H83</f>
        <v>0</v>
      </c>
      <c r="AR83" s="21" t="s">
        <v>212</v>
      </c>
      <c r="AT83" s="21" t="s">
        <v>207</v>
      </c>
      <c r="AU83" s="21" t="s">
        <v>73</v>
      </c>
      <c r="AY83" s="21" t="s">
        <v>213</v>
      </c>
      <c r="BE83" s="213">
        <f>IF(N83="základní",J83,0)</f>
        <v>0</v>
      </c>
      <c r="BF83" s="213">
        <f>IF(N83="snížená",J83,0)</f>
        <v>0</v>
      </c>
      <c r="BG83" s="213">
        <f>IF(N83="zákl. přenesená",J83,0)</f>
        <v>0</v>
      </c>
      <c r="BH83" s="213">
        <f>IF(N83="sníž. přenesená",J83,0)</f>
        <v>0</v>
      </c>
      <c r="BI83" s="213">
        <f>IF(N83="nulová",J83,0)</f>
        <v>0</v>
      </c>
      <c r="BJ83" s="21" t="s">
        <v>80</v>
      </c>
      <c r="BK83" s="213">
        <f>ROUND(I83*H83,2)</f>
        <v>0</v>
      </c>
      <c r="BL83" s="21" t="s">
        <v>212</v>
      </c>
      <c r="BM83" s="21" t="s">
        <v>586</v>
      </c>
    </row>
    <row r="84" s="1" customFormat="1">
      <c r="B84" s="43"/>
      <c r="C84" s="71"/>
      <c r="D84" s="214" t="s">
        <v>215</v>
      </c>
      <c r="E84" s="71"/>
      <c r="F84" s="215" t="s">
        <v>216</v>
      </c>
      <c r="G84" s="71"/>
      <c r="H84" s="71"/>
      <c r="I84" s="186"/>
      <c r="J84" s="71"/>
      <c r="K84" s="71"/>
      <c r="L84" s="69"/>
      <c r="M84" s="216"/>
      <c r="N84" s="44"/>
      <c r="O84" s="44"/>
      <c r="P84" s="44"/>
      <c r="Q84" s="44"/>
      <c r="R84" s="44"/>
      <c r="S84" s="44"/>
      <c r="T84" s="92"/>
      <c r="AT84" s="21" t="s">
        <v>215</v>
      </c>
      <c r="AU84" s="21" t="s">
        <v>73</v>
      </c>
    </row>
    <row r="85" s="9" customFormat="1">
      <c r="B85" s="217"/>
      <c r="C85" s="218"/>
      <c r="D85" s="214" t="s">
        <v>217</v>
      </c>
      <c r="E85" s="219" t="s">
        <v>21</v>
      </c>
      <c r="F85" s="220" t="s">
        <v>587</v>
      </c>
      <c r="G85" s="218"/>
      <c r="H85" s="221">
        <v>32</v>
      </c>
      <c r="I85" s="222"/>
      <c r="J85" s="218"/>
      <c r="K85" s="218"/>
      <c r="L85" s="223"/>
      <c r="M85" s="224"/>
      <c r="N85" s="225"/>
      <c r="O85" s="225"/>
      <c r="P85" s="225"/>
      <c r="Q85" s="225"/>
      <c r="R85" s="225"/>
      <c r="S85" s="225"/>
      <c r="T85" s="226"/>
      <c r="AT85" s="227" t="s">
        <v>217</v>
      </c>
      <c r="AU85" s="227" t="s">
        <v>73</v>
      </c>
      <c r="AV85" s="9" t="s">
        <v>82</v>
      </c>
      <c r="AW85" s="9" t="s">
        <v>37</v>
      </c>
      <c r="AX85" s="9" t="s">
        <v>80</v>
      </c>
      <c r="AY85" s="227" t="s">
        <v>213</v>
      </c>
    </row>
    <row r="86" s="1" customFormat="1" ht="76.5" customHeight="1">
      <c r="B86" s="43"/>
      <c r="C86" s="202" t="s">
        <v>82</v>
      </c>
      <c r="D86" s="202" t="s">
        <v>207</v>
      </c>
      <c r="E86" s="203" t="s">
        <v>219</v>
      </c>
      <c r="F86" s="204" t="s">
        <v>220</v>
      </c>
      <c r="G86" s="205" t="s">
        <v>221</v>
      </c>
      <c r="H86" s="206">
        <v>1200</v>
      </c>
      <c r="I86" s="207"/>
      <c r="J86" s="208">
        <f>ROUND(I86*H86,2)</f>
        <v>0</v>
      </c>
      <c r="K86" s="204" t="s">
        <v>211</v>
      </c>
      <c r="L86" s="69"/>
      <c r="M86" s="209" t="s">
        <v>21</v>
      </c>
      <c r="N86" s="210" t="s">
        <v>44</v>
      </c>
      <c r="O86" s="44"/>
      <c r="P86" s="211">
        <f>O86*H86</f>
        <v>0</v>
      </c>
      <c r="Q86" s="211">
        <v>0</v>
      </c>
      <c r="R86" s="211">
        <f>Q86*H86</f>
        <v>0</v>
      </c>
      <c r="S86" s="211">
        <v>0</v>
      </c>
      <c r="T86" s="212">
        <f>S86*H86</f>
        <v>0</v>
      </c>
      <c r="AR86" s="21" t="s">
        <v>212</v>
      </c>
      <c r="AT86" s="21" t="s">
        <v>207</v>
      </c>
      <c r="AU86" s="21" t="s">
        <v>73</v>
      </c>
      <c r="AY86" s="21" t="s">
        <v>213</v>
      </c>
      <c r="BE86" s="213">
        <f>IF(N86="základní",J86,0)</f>
        <v>0</v>
      </c>
      <c r="BF86" s="213">
        <f>IF(N86="snížená",J86,0)</f>
        <v>0</v>
      </c>
      <c r="BG86" s="213">
        <f>IF(N86="zákl. přenesená",J86,0)</f>
        <v>0</v>
      </c>
      <c r="BH86" s="213">
        <f>IF(N86="sníž. přenesená",J86,0)</f>
        <v>0</v>
      </c>
      <c r="BI86" s="213">
        <f>IF(N86="nulová",J86,0)</f>
        <v>0</v>
      </c>
      <c r="BJ86" s="21" t="s">
        <v>80</v>
      </c>
      <c r="BK86" s="213">
        <f>ROUND(I86*H86,2)</f>
        <v>0</v>
      </c>
      <c r="BL86" s="21" t="s">
        <v>212</v>
      </c>
      <c r="BM86" s="21" t="s">
        <v>588</v>
      </c>
    </row>
    <row r="87" s="1" customFormat="1">
      <c r="B87" s="43"/>
      <c r="C87" s="71"/>
      <c r="D87" s="214" t="s">
        <v>215</v>
      </c>
      <c r="E87" s="71"/>
      <c r="F87" s="215" t="s">
        <v>223</v>
      </c>
      <c r="G87" s="71"/>
      <c r="H87" s="71"/>
      <c r="I87" s="186"/>
      <c r="J87" s="71"/>
      <c r="K87" s="71"/>
      <c r="L87" s="69"/>
      <c r="M87" s="216"/>
      <c r="N87" s="44"/>
      <c r="O87" s="44"/>
      <c r="P87" s="44"/>
      <c r="Q87" s="44"/>
      <c r="R87" s="44"/>
      <c r="S87" s="44"/>
      <c r="T87" s="92"/>
      <c r="AT87" s="21" t="s">
        <v>215</v>
      </c>
      <c r="AU87" s="21" t="s">
        <v>73</v>
      </c>
    </row>
    <row r="88" s="10" customFormat="1">
      <c r="B88" s="228"/>
      <c r="C88" s="229"/>
      <c r="D88" s="214" t="s">
        <v>217</v>
      </c>
      <c r="E88" s="230" t="s">
        <v>21</v>
      </c>
      <c r="F88" s="231" t="s">
        <v>589</v>
      </c>
      <c r="G88" s="229"/>
      <c r="H88" s="230" t="s">
        <v>21</v>
      </c>
      <c r="I88" s="232"/>
      <c r="J88" s="229"/>
      <c r="K88" s="229"/>
      <c r="L88" s="233"/>
      <c r="M88" s="234"/>
      <c r="N88" s="235"/>
      <c r="O88" s="235"/>
      <c r="P88" s="235"/>
      <c r="Q88" s="235"/>
      <c r="R88" s="235"/>
      <c r="S88" s="235"/>
      <c r="T88" s="236"/>
      <c r="AT88" s="237" t="s">
        <v>217</v>
      </c>
      <c r="AU88" s="237" t="s">
        <v>73</v>
      </c>
      <c r="AV88" s="10" t="s">
        <v>80</v>
      </c>
      <c r="AW88" s="10" t="s">
        <v>37</v>
      </c>
      <c r="AX88" s="10" t="s">
        <v>73</v>
      </c>
      <c r="AY88" s="237" t="s">
        <v>213</v>
      </c>
    </row>
    <row r="89" s="9" customFormat="1">
      <c r="B89" s="217"/>
      <c r="C89" s="218"/>
      <c r="D89" s="214" t="s">
        <v>217</v>
      </c>
      <c r="E89" s="219" t="s">
        <v>21</v>
      </c>
      <c r="F89" s="220" t="s">
        <v>225</v>
      </c>
      <c r="G89" s="218"/>
      <c r="H89" s="221">
        <v>1200</v>
      </c>
      <c r="I89" s="222"/>
      <c r="J89" s="218"/>
      <c r="K89" s="218"/>
      <c r="L89" s="223"/>
      <c r="M89" s="224"/>
      <c r="N89" s="225"/>
      <c r="O89" s="225"/>
      <c r="P89" s="225"/>
      <c r="Q89" s="225"/>
      <c r="R89" s="225"/>
      <c r="S89" s="225"/>
      <c r="T89" s="226"/>
      <c r="AT89" s="227" t="s">
        <v>217</v>
      </c>
      <c r="AU89" s="227" t="s">
        <v>73</v>
      </c>
      <c r="AV89" s="9" t="s">
        <v>82</v>
      </c>
      <c r="AW89" s="9" t="s">
        <v>37</v>
      </c>
      <c r="AX89" s="9" t="s">
        <v>80</v>
      </c>
      <c r="AY89" s="227" t="s">
        <v>213</v>
      </c>
    </row>
    <row r="90" s="1" customFormat="1" ht="51" customHeight="1">
      <c r="B90" s="43"/>
      <c r="C90" s="202" t="s">
        <v>226</v>
      </c>
      <c r="D90" s="202" t="s">
        <v>207</v>
      </c>
      <c r="E90" s="203" t="s">
        <v>227</v>
      </c>
      <c r="F90" s="204" t="s">
        <v>228</v>
      </c>
      <c r="G90" s="205" t="s">
        <v>210</v>
      </c>
      <c r="H90" s="206">
        <v>2220</v>
      </c>
      <c r="I90" s="207"/>
      <c r="J90" s="208">
        <f>ROUND(I90*H90,2)</f>
        <v>0</v>
      </c>
      <c r="K90" s="204" t="s">
        <v>211</v>
      </c>
      <c r="L90" s="69"/>
      <c r="M90" s="209" t="s">
        <v>21</v>
      </c>
      <c r="N90" s="210" t="s">
        <v>44</v>
      </c>
      <c r="O90" s="44"/>
      <c r="P90" s="211">
        <f>O90*H90</f>
        <v>0</v>
      </c>
      <c r="Q90" s="211">
        <v>0</v>
      </c>
      <c r="R90" s="211">
        <f>Q90*H90</f>
        <v>0</v>
      </c>
      <c r="S90" s="211">
        <v>0</v>
      </c>
      <c r="T90" s="212">
        <f>S90*H90</f>
        <v>0</v>
      </c>
      <c r="AR90" s="21" t="s">
        <v>212</v>
      </c>
      <c r="AT90" s="21" t="s">
        <v>207</v>
      </c>
      <c r="AU90" s="21" t="s">
        <v>73</v>
      </c>
      <c r="AY90" s="21" t="s">
        <v>213</v>
      </c>
      <c r="BE90" s="213">
        <f>IF(N90="základní",J90,0)</f>
        <v>0</v>
      </c>
      <c r="BF90" s="213">
        <f>IF(N90="snížená",J90,0)</f>
        <v>0</v>
      </c>
      <c r="BG90" s="213">
        <f>IF(N90="zákl. přenesená",J90,0)</f>
        <v>0</v>
      </c>
      <c r="BH90" s="213">
        <f>IF(N90="sníž. přenesená",J90,0)</f>
        <v>0</v>
      </c>
      <c r="BI90" s="213">
        <f>IF(N90="nulová",J90,0)</f>
        <v>0</v>
      </c>
      <c r="BJ90" s="21" t="s">
        <v>80</v>
      </c>
      <c r="BK90" s="213">
        <f>ROUND(I90*H90,2)</f>
        <v>0</v>
      </c>
      <c r="BL90" s="21" t="s">
        <v>212</v>
      </c>
      <c r="BM90" s="21" t="s">
        <v>590</v>
      </c>
    </row>
    <row r="91" s="1" customFormat="1">
      <c r="B91" s="43"/>
      <c r="C91" s="71"/>
      <c r="D91" s="214" t="s">
        <v>215</v>
      </c>
      <c r="E91" s="71"/>
      <c r="F91" s="215" t="s">
        <v>230</v>
      </c>
      <c r="G91" s="71"/>
      <c r="H91" s="71"/>
      <c r="I91" s="186"/>
      <c r="J91" s="71"/>
      <c r="K91" s="71"/>
      <c r="L91" s="69"/>
      <c r="M91" s="216"/>
      <c r="N91" s="44"/>
      <c r="O91" s="44"/>
      <c r="P91" s="44"/>
      <c r="Q91" s="44"/>
      <c r="R91" s="44"/>
      <c r="S91" s="44"/>
      <c r="T91" s="92"/>
      <c r="AT91" s="21" t="s">
        <v>215</v>
      </c>
      <c r="AU91" s="21" t="s">
        <v>73</v>
      </c>
    </row>
    <row r="92" s="9" customFormat="1">
      <c r="B92" s="217"/>
      <c r="C92" s="218"/>
      <c r="D92" s="214" t="s">
        <v>217</v>
      </c>
      <c r="E92" s="219" t="s">
        <v>21</v>
      </c>
      <c r="F92" s="220" t="s">
        <v>591</v>
      </c>
      <c r="G92" s="218"/>
      <c r="H92" s="221">
        <v>2220</v>
      </c>
      <c r="I92" s="222"/>
      <c r="J92" s="218"/>
      <c r="K92" s="218"/>
      <c r="L92" s="223"/>
      <c r="M92" s="224"/>
      <c r="N92" s="225"/>
      <c r="O92" s="225"/>
      <c r="P92" s="225"/>
      <c r="Q92" s="225"/>
      <c r="R92" s="225"/>
      <c r="S92" s="225"/>
      <c r="T92" s="226"/>
      <c r="AT92" s="227" t="s">
        <v>217</v>
      </c>
      <c r="AU92" s="227" t="s">
        <v>73</v>
      </c>
      <c r="AV92" s="9" t="s">
        <v>82</v>
      </c>
      <c r="AW92" s="9" t="s">
        <v>37</v>
      </c>
      <c r="AX92" s="9" t="s">
        <v>80</v>
      </c>
      <c r="AY92" s="227" t="s">
        <v>213</v>
      </c>
    </row>
    <row r="93" s="1" customFormat="1" ht="16.5" customHeight="1">
      <c r="B93" s="43"/>
      <c r="C93" s="238" t="s">
        <v>212</v>
      </c>
      <c r="D93" s="238" t="s">
        <v>232</v>
      </c>
      <c r="E93" s="239" t="s">
        <v>233</v>
      </c>
      <c r="F93" s="240" t="s">
        <v>234</v>
      </c>
      <c r="G93" s="241" t="s">
        <v>210</v>
      </c>
      <c r="H93" s="242">
        <v>2220</v>
      </c>
      <c r="I93" s="243"/>
      <c r="J93" s="244">
        <f>ROUND(I93*H93,2)</f>
        <v>0</v>
      </c>
      <c r="K93" s="240" t="s">
        <v>211</v>
      </c>
      <c r="L93" s="245"/>
      <c r="M93" s="246" t="s">
        <v>21</v>
      </c>
      <c r="N93" s="247" t="s">
        <v>44</v>
      </c>
      <c r="O93" s="44"/>
      <c r="P93" s="211">
        <f>O93*H93</f>
        <v>0</v>
      </c>
      <c r="Q93" s="211">
        <v>0.00021000000000000001</v>
      </c>
      <c r="R93" s="211">
        <f>Q93*H93</f>
        <v>0.4662</v>
      </c>
      <c r="S93" s="211">
        <v>0</v>
      </c>
      <c r="T93" s="212">
        <f>S93*H93</f>
        <v>0</v>
      </c>
      <c r="AR93" s="21" t="s">
        <v>235</v>
      </c>
      <c r="AT93" s="21" t="s">
        <v>232</v>
      </c>
      <c r="AU93" s="21" t="s">
        <v>73</v>
      </c>
      <c r="AY93" s="21" t="s">
        <v>213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21" t="s">
        <v>80</v>
      </c>
      <c r="BK93" s="213">
        <f>ROUND(I93*H93,2)</f>
        <v>0</v>
      </c>
      <c r="BL93" s="21" t="s">
        <v>212</v>
      </c>
      <c r="BM93" s="21" t="s">
        <v>592</v>
      </c>
    </row>
    <row r="94" s="9" customFormat="1">
      <c r="B94" s="217"/>
      <c r="C94" s="218"/>
      <c r="D94" s="214" t="s">
        <v>217</v>
      </c>
      <c r="E94" s="219" t="s">
        <v>21</v>
      </c>
      <c r="F94" s="220" t="s">
        <v>591</v>
      </c>
      <c r="G94" s="218"/>
      <c r="H94" s="221">
        <v>2220</v>
      </c>
      <c r="I94" s="222"/>
      <c r="J94" s="218"/>
      <c r="K94" s="218"/>
      <c r="L94" s="223"/>
      <c r="M94" s="224"/>
      <c r="N94" s="225"/>
      <c r="O94" s="225"/>
      <c r="P94" s="225"/>
      <c r="Q94" s="225"/>
      <c r="R94" s="225"/>
      <c r="S94" s="225"/>
      <c r="T94" s="226"/>
      <c r="AT94" s="227" t="s">
        <v>217</v>
      </c>
      <c r="AU94" s="227" t="s">
        <v>73</v>
      </c>
      <c r="AV94" s="9" t="s">
        <v>82</v>
      </c>
      <c r="AW94" s="9" t="s">
        <v>37</v>
      </c>
      <c r="AX94" s="9" t="s">
        <v>80</v>
      </c>
      <c r="AY94" s="227" t="s">
        <v>213</v>
      </c>
    </row>
    <row r="95" s="1" customFormat="1" ht="51" customHeight="1">
      <c r="B95" s="43"/>
      <c r="C95" s="202" t="s">
        <v>237</v>
      </c>
      <c r="D95" s="202" t="s">
        <v>207</v>
      </c>
      <c r="E95" s="203" t="s">
        <v>238</v>
      </c>
      <c r="F95" s="204" t="s">
        <v>239</v>
      </c>
      <c r="G95" s="205" t="s">
        <v>210</v>
      </c>
      <c r="H95" s="206">
        <v>444</v>
      </c>
      <c r="I95" s="207"/>
      <c r="J95" s="208">
        <f>ROUND(I95*H95,2)</f>
        <v>0</v>
      </c>
      <c r="K95" s="204" t="s">
        <v>211</v>
      </c>
      <c r="L95" s="69"/>
      <c r="M95" s="209" t="s">
        <v>21</v>
      </c>
      <c r="N95" s="210" t="s">
        <v>44</v>
      </c>
      <c r="O95" s="44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AR95" s="21" t="s">
        <v>212</v>
      </c>
      <c r="AT95" s="21" t="s">
        <v>207</v>
      </c>
      <c r="AU95" s="21" t="s">
        <v>73</v>
      </c>
      <c r="AY95" s="21" t="s">
        <v>213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21" t="s">
        <v>80</v>
      </c>
      <c r="BK95" s="213">
        <f>ROUND(I95*H95,2)</f>
        <v>0</v>
      </c>
      <c r="BL95" s="21" t="s">
        <v>212</v>
      </c>
      <c r="BM95" s="21" t="s">
        <v>593</v>
      </c>
    </row>
    <row r="96" s="1" customFormat="1">
      <c r="B96" s="43"/>
      <c r="C96" s="71"/>
      <c r="D96" s="214" t="s">
        <v>215</v>
      </c>
      <c r="E96" s="71"/>
      <c r="F96" s="215" t="s">
        <v>241</v>
      </c>
      <c r="G96" s="71"/>
      <c r="H96" s="71"/>
      <c r="I96" s="186"/>
      <c r="J96" s="71"/>
      <c r="K96" s="71"/>
      <c r="L96" s="69"/>
      <c r="M96" s="216"/>
      <c r="N96" s="44"/>
      <c r="O96" s="44"/>
      <c r="P96" s="44"/>
      <c r="Q96" s="44"/>
      <c r="R96" s="44"/>
      <c r="S96" s="44"/>
      <c r="T96" s="92"/>
      <c r="AT96" s="21" t="s">
        <v>215</v>
      </c>
      <c r="AU96" s="21" t="s">
        <v>73</v>
      </c>
    </row>
    <row r="97" s="9" customFormat="1">
      <c r="B97" s="217"/>
      <c r="C97" s="218"/>
      <c r="D97" s="214" t="s">
        <v>217</v>
      </c>
      <c r="E97" s="219" t="s">
        <v>21</v>
      </c>
      <c r="F97" s="220" t="s">
        <v>594</v>
      </c>
      <c r="G97" s="218"/>
      <c r="H97" s="221">
        <v>444</v>
      </c>
      <c r="I97" s="222"/>
      <c r="J97" s="218"/>
      <c r="K97" s="218"/>
      <c r="L97" s="223"/>
      <c r="M97" s="224"/>
      <c r="N97" s="225"/>
      <c r="O97" s="225"/>
      <c r="P97" s="225"/>
      <c r="Q97" s="225"/>
      <c r="R97" s="225"/>
      <c r="S97" s="225"/>
      <c r="T97" s="226"/>
      <c r="AT97" s="227" t="s">
        <v>217</v>
      </c>
      <c r="AU97" s="227" t="s">
        <v>73</v>
      </c>
      <c r="AV97" s="9" t="s">
        <v>82</v>
      </c>
      <c r="AW97" s="9" t="s">
        <v>37</v>
      </c>
      <c r="AX97" s="9" t="s">
        <v>80</v>
      </c>
      <c r="AY97" s="227" t="s">
        <v>213</v>
      </c>
    </row>
    <row r="98" s="1" customFormat="1" ht="16.5" customHeight="1">
      <c r="B98" s="43"/>
      <c r="C98" s="238" t="s">
        <v>243</v>
      </c>
      <c r="D98" s="238" t="s">
        <v>232</v>
      </c>
      <c r="E98" s="239" t="s">
        <v>244</v>
      </c>
      <c r="F98" s="240" t="s">
        <v>245</v>
      </c>
      <c r="G98" s="241" t="s">
        <v>210</v>
      </c>
      <c r="H98" s="242">
        <v>444</v>
      </c>
      <c r="I98" s="243"/>
      <c r="J98" s="244">
        <f>ROUND(I98*H98,2)</f>
        <v>0</v>
      </c>
      <c r="K98" s="240" t="s">
        <v>211</v>
      </c>
      <c r="L98" s="245"/>
      <c r="M98" s="246" t="s">
        <v>21</v>
      </c>
      <c r="N98" s="247" t="s">
        <v>44</v>
      </c>
      <c r="O98" s="44"/>
      <c r="P98" s="211">
        <f>O98*H98</f>
        <v>0</v>
      </c>
      <c r="Q98" s="211">
        <v>0.00123</v>
      </c>
      <c r="R98" s="211">
        <f>Q98*H98</f>
        <v>0.54611999999999994</v>
      </c>
      <c r="S98" s="211">
        <v>0</v>
      </c>
      <c r="T98" s="212">
        <f>S98*H98</f>
        <v>0</v>
      </c>
      <c r="AR98" s="21" t="s">
        <v>235</v>
      </c>
      <c r="AT98" s="21" t="s">
        <v>232</v>
      </c>
      <c r="AU98" s="21" t="s">
        <v>73</v>
      </c>
      <c r="AY98" s="21" t="s">
        <v>213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21" t="s">
        <v>80</v>
      </c>
      <c r="BK98" s="213">
        <f>ROUND(I98*H98,2)</f>
        <v>0</v>
      </c>
      <c r="BL98" s="21" t="s">
        <v>212</v>
      </c>
      <c r="BM98" s="21" t="s">
        <v>595</v>
      </c>
    </row>
    <row r="99" s="9" customFormat="1">
      <c r="B99" s="217"/>
      <c r="C99" s="218"/>
      <c r="D99" s="214" t="s">
        <v>217</v>
      </c>
      <c r="E99" s="219" t="s">
        <v>21</v>
      </c>
      <c r="F99" s="220" t="s">
        <v>594</v>
      </c>
      <c r="G99" s="218"/>
      <c r="H99" s="221">
        <v>444</v>
      </c>
      <c r="I99" s="222"/>
      <c r="J99" s="218"/>
      <c r="K99" s="218"/>
      <c r="L99" s="223"/>
      <c r="M99" s="224"/>
      <c r="N99" s="225"/>
      <c r="O99" s="225"/>
      <c r="P99" s="225"/>
      <c r="Q99" s="225"/>
      <c r="R99" s="225"/>
      <c r="S99" s="225"/>
      <c r="T99" s="226"/>
      <c r="AT99" s="227" t="s">
        <v>217</v>
      </c>
      <c r="AU99" s="227" t="s">
        <v>73</v>
      </c>
      <c r="AV99" s="9" t="s">
        <v>82</v>
      </c>
      <c r="AW99" s="9" t="s">
        <v>37</v>
      </c>
      <c r="AX99" s="9" t="s">
        <v>80</v>
      </c>
      <c r="AY99" s="227" t="s">
        <v>213</v>
      </c>
    </row>
    <row r="100" s="1" customFormat="1" ht="114.75" customHeight="1">
      <c r="B100" s="43"/>
      <c r="C100" s="202" t="s">
        <v>247</v>
      </c>
      <c r="D100" s="202" t="s">
        <v>207</v>
      </c>
      <c r="E100" s="203" t="s">
        <v>450</v>
      </c>
      <c r="F100" s="204" t="s">
        <v>451</v>
      </c>
      <c r="G100" s="205" t="s">
        <v>210</v>
      </c>
      <c r="H100" s="206">
        <v>7</v>
      </c>
      <c r="I100" s="207"/>
      <c r="J100" s="208">
        <f>ROUND(I100*H100,2)</f>
        <v>0</v>
      </c>
      <c r="K100" s="204" t="s">
        <v>211</v>
      </c>
      <c r="L100" s="69"/>
      <c r="M100" s="209" t="s">
        <v>21</v>
      </c>
      <c r="N100" s="210" t="s">
        <v>44</v>
      </c>
      <c r="O100" s="44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2">
        <f>S100*H100</f>
        <v>0</v>
      </c>
      <c r="AR100" s="21" t="s">
        <v>212</v>
      </c>
      <c r="AT100" s="21" t="s">
        <v>207</v>
      </c>
      <c r="AU100" s="21" t="s">
        <v>73</v>
      </c>
      <c r="AY100" s="21" t="s">
        <v>213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21" t="s">
        <v>80</v>
      </c>
      <c r="BK100" s="213">
        <f>ROUND(I100*H100,2)</f>
        <v>0</v>
      </c>
      <c r="BL100" s="21" t="s">
        <v>212</v>
      </c>
      <c r="BM100" s="21" t="s">
        <v>596</v>
      </c>
    </row>
    <row r="101" s="1" customFormat="1">
      <c r="B101" s="43"/>
      <c r="C101" s="71"/>
      <c r="D101" s="214" t="s">
        <v>215</v>
      </c>
      <c r="E101" s="71"/>
      <c r="F101" s="215" t="s">
        <v>453</v>
      </c>
      <c r="G101" s="71"/>
      <c r="H101" s="71"/>
      <c r="I101" s="186"/>
      <c r="J101" s="71"/>
      <c r="K101" s="71"/>
      <c r="L101" s="69"/>
      <c r="M101" s="216"/>
      <c r="N101" s="44"/>
      <c r="O101" s="44"/>
      <c r="P101" s="44"/>
      <c r="Q101" s="44"/>
      <c r="R101" s="44"/>
      <c r="S101" s="44"/>
      <c r="T101" s="92"/>
      <c r="AT101" s="21" t="s">
        <v>215</v>
      </c>
      <c r="AU101" s="21" t="s">
        <v>73</v>
      </c>
    </row>
    <row r="102" s="10" customFormat="1">
      <c r="B102" s="228"/>
      <c r="C102" s="229"/>
      <c r="D102" s="214" t="s">
        <v>217</v>
      </c>
      <c r="E102" s="230" t="s">
        <v>21</v>
      </c>
      <c r="F102" s="231" t="s">
        <v>597</v>
      </c>
      <c r="G102" s="229"/>
      <c r="H102" s="230" t="s">
        <v>21</v>
      </c>
      <c r="I102" s="232"/>
      <c r="J102" s="229"/>
      <c r="K102" s="229"/>
      <c r="L102" s="233"/>
      <c r="M102" s="234"/>
      <c r="N102" s="235"/>
      <c r="O102" s="235"/>
      <c r="P102" s="235"/>
      <c r="Q102" s="235"/>
      <c r="R102" s="235"/>
      <c r="S102" s="235"/>
      <c r="T102" s="236"/>
      <c r="AT102" s="237" t="s">
        <v>217</v>
      </c>
      <c r="AU102" s="237" t="s">
        <v>73</v>
      </c>
      <c r="AV102" s="10" t="s">
        <v>80</v>
      </c>
      <c r="AW102" s="10" t="s">
        <v>37</v>
      </c>
      <c r="AX102" s="10" t="s">
        <v>73</v>
      </c>
      <c r="AY102" s="237" t="s">
        <v>213</v>
      </c>
    </row>
    <row r="103" s="9" customFormat="1">
      <c r="B103" s="217"/>
      <c r="C103" s="218"/>
      <c r="D103" s="214" t="s">
        <v>217</v>
      </c>
      <c r="E103" s="219" t="s">
        <v>21</v>
      </c>
      <c r="F103" s="220" t="s">
        <v>247</v>
      </c>
      <c r="G103" s="218"/>
      <c r="H103" s="221">
        <v>7</v>
      </c>
      <c r="I103" s="222"/>
      <c r="J103" s="218"/>
      <c r="K103" s="218"/>
      <c r="L103" s="223"/>
      <c r="M103" s="224"/>
      <c r="N103" s="225"/>
      <c r="O103" s="225"/>
      <c r="P103" s="225"/>
      <c r="Q103" s="225"/>
      <c r="R103" s="225"/>
      <c r="S103" s="225"/>
      <c r="T103" s="226"/>
      <c r="AT103" s="227" t="s">
        <v>217</v>
      </c>
      <c r="AU103" s="227" t="s">
        <v>73</v>
      </c>
      <c r="AV103" s="9" t="s">
        <v>82</v>
      </c>
      <c r="AW103" s="9" t="s">
        <v>37</v>
      </c>
      <c r="AX103" s="9" t="s">
        <v>80</v>
      </c>
      <c r="AY103" s="227" t="s">
        <v>213</v>
      </c>
    </row>
    <row r="104" s="1" customFormat="1" ht="25.5" customHeight="1">
      <c r="B104" s="43"/>
      <c r="C104" s="202" t="s">
        <v>235</v>
      </c>
      <c r="D104" s="202" t="s">
        <v>207</v>
      </c>
      <c r="E104" s="203" t="s">
        <v>457</v>
      </c>
      <c r="F104" s="204" t="s">
        <v>458</v>
      </c>
      <c r="G104" s="205" t="s">
        <v>210</v>
      </c>
      <c r="H104" s="206">
        <v>7</v>
      </c>
      <c r="I104" s="207"/>
      <c r="J104" s="208">
        <f>ROUND(I104*H104,2)</f>
        <v>0</v>
      </c>
      <c r="K104" s="204" t="s">
        <v>211</v>
      </c>
      <c r="L104" s="69"/>
      <c r="M104" s="209" t="s">
        <v>21</v>
      </c>
      <c r="N104" s="210" t="s">
        <v>44</v>
      </c>
      <c r="O104" s="44"/>
      <c r="P104" s="211">
        <f>O104*H104</f>
        <v>0</v>
      </c>
      <c r="Q104" s="211">
        <v>0</v>
      </c>
      <c r="R104" s="211">
        <f>Q104*H104</f>
        <v>0</v>
      </c>
      <c r="S104" s="211">
        <v>0</v>
      </c>
      <c r="T104" s="212">
        <f>S104*H104</f>
        <v>0</v>
      </c>
      <c r="AR104" s="21" t="s">
        <v>212</v>
      </c>
      <c r="AT104" s="21" t="s">
        <v>207</v>
      </c>
      <c r="AU104" s="21" t="s">
        <v>73</v>
      </c>
      <c r="AY104" s="21" t="s">
        <v>213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21" t="s">
        <v>80</v>
      </c>
      <c r="BK104" s="213">
        <f>ROUND(I104*H104,2)</f>
        <v>0</v>
      </c>
      <c r="BL104" s="21" t="s">
        <v>212</v>
      </c>
      <c r="BM104" s="21" t="s">
        <v>598</v>
      </c>
    </row>
    <row r="105" s="1" customFormat="1">
      <c r="B105" s="43"/>
      <c r="C105" s="71"/>
      <c r="D105" s="214" t="s">
        <v>215</v>
      </c>
      <c r="E105" s="71"/>
      <c r="F105" s="215" t="s">
        <v>460</v>
      </c>
      <c r="G105" s="71"/>
      <c r="H105" s="71"/>
      <c r="I105" s="186"/>
      <c r="J105" s="71"/>
      <c r="K105" s="71"/>
      <c r="L105" s="69"/>
      <c r="M105" s="216"/>
      <c r="N105" s="44"/>
      <c r="O105" s="44"/>
      <c r="P105" s="44"/>
      <c r="Q105" s="44"/>
      <c r="R105" s="44"/>
      <c r="S105" s="44"/>
      <c r="T105" s="92"/>
      <c r="AT105" s="21" t="s">
        <v>215</v>
      </c>
      <c r="AU105" s="21" t="s">
        <v>73</v>
      </c>
    </row>
    <row r="106" s="10" customFormat="1">
      <c r="B106" s="228"/>
      <c r="C106" s="229"/>
      <c r="D106" s="214" t="s">
        <v>217</v>
      </c>
      <c r="E106" s="230" t="s">
        <v>21</v>
      </c>
      <c r="F106" s="231" t="s">
        <v>597</v>
      </c>
      <c r="G106" s="229"/>
      <c r="H106" s="230" t="s">
        <v>21</v>
      </c>
      <c r="I106" s="232"/>
      <c r="J106" s="229"/>
      <c r="K106" s="229"/>
      <c r="L106" s="233"/>
      <c r="M106" s="234"/>
      <c r="N106" s="235"/>
      <c r="O106" s="235"/>
      <c r="P106" s="235"/>
      <c r="Q106" s="235"/>
      <c r="R106" s="235"/>
      <c r="S106" s="235"/>
      <c r="T106" s="236"/>
      <c r="AT106" s="237" t="s">
        <v>217</v>
      </c>
      <c r="AU106" s="237" t="s">
        <v>73</v>
      </c>
      <c r="AV106" s="10" t="s">
        <v>80</v>
      </c>
      <c r="AW106" s="10" t="s">
        <v>37</v>
      </c>
      <c r="AX106" s="10" t="s">
        <v>73</v>
      </c>
      <c r="AY106" s="237" t="s">
        <v>213</v>
      </c>
    </row>
    <row r="107" s="9" customFormat="1">
      <c r="B107" s="217"/>
      <c r="C107" s="218"/>
      <c r="D107" s="214" t="s">
        <v>217</v>
      </c>
      <c r="E107" s="219" t="s">
        <v>21</v>
      </c>
      <c r="F107" s="220" t="s">
        <v>247</v>
      </c>
      <c r="G107" s="218"/>
      <c r="H107" s="221">
        <v>7</v>
      </c>
      <c r="I107" s="222"/>
      <c r="J107" s="218"/>
      <c r="K107" s="218"/>
      <c r="L107" s="223"/>
      <c r="M107" s="224"/>
      <c r="N107" s="225"/>
      <c r="O107" s="225"/>
      <c r="P107" s="225"/>
      <c r="Q107" s="225"/>
      <c r="R107" s="225"/>
      <c r="S107" s="225"/>
      <c r="T107" s="226"/>
      <c r="AT107" s="227" t="s">
        <v>217</v>
      </c>
      <c r="AU107" s="227" t="s">
        <v>73</v>
      </c>
      <c r="AV107" s="9" t="s">
        <v>82</v>
      </c>
      <c r="AW107" s="9" t="s">
        <v>37</v>
      </c>
      <c r="AX107" s="9" t="s">
        <v>80</v>
      </c>
      <c r="AY107" s="227" t="s">
        <v>213</v>
      </c>
    </row>
    <row r="108" s="1" customFormat="1" ht="76.5" customHeight="1">
      <c r="B108" s="43"/>
      <c r="C108" s="202" t="s">
        <v>256</v>
      </c>
      <c r="D108" s="202" t="s">
        <v>207</v>
      </c>
      <c r="E108" s="203" t="s">
        <v>570</v>
      </c>
      <c r="F108" s="204" t="s">
        <v>571</v>
      </c>
      <c r="G108" s="205" t="s">
        <v>250</v>
      </c>
      <c r="H108" s="206">
        <v>10</v>
      </c>
      <c r="I108" s="207"/>
      <c r="J108" s="208">
        <f>ROUND(I108*H108,2)</f>
        <v>0</v>
      </c>
      <c r="K108" s="204" t="s">
        <v>211</v>
      </c>
      <c r="L108" s="69"/>
      <c r="M108" s="209" t="s">
        <v>21</v>
      </c>
      <c r="N108" s="210" t="s">
        <v>44</v>
      </c>
      <c r="O108" s="44"/>
      <c r="P108" s="211">
        <f>O108*H108</f>
        <v>0</v>
      </c>
      <c r="Q108" s="211">
        <v>0</v>
      </c>
      <c r="R108" s="211">
        <f>Q108*H108</f>
        <v>0</v>
      </c>
      <c r="S108" s="211">
        <v>0</v>
      </c>
      <c r="T108" s="212">
        <f>S108*H108</f>
        <v>0</v>
      </c>
      <c r="AR108" s="21" t="s">
        <v>212</v>
      </c>
      <c r="AT108" s="21" t="s">
        <v>207</v>
      </c>
      <c r="AU108" s="21" t="s">
        <v>73</v>
      </c>
      <c r="AY108" s="21" t="s">
        <v>213</v>
      </c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21" t="s">
        <v>80</v>
      </c>
      <c r="BK108" s="213">
        <f>ROUND(I108*H108,2)</f>
        <v>0</v>
      </c>
      <c r="BL108" s="21" t="s">
        <v>212</v>
      </c>
      <c r="BM108" s="21" t="s">
        <v>599</v>
      </c>
    </row>
    <row r="109" s="1" customFormat="1">
      <c r="B109" s="43"/>
      <c r="C109" s="71"/>
      <c r="D109" s="214" t="s">
        <v>215</v>
      </c>
      <c r="E109" s="71"/>
      <c r="F109" s="215" t="s">
        <v>252</v>
      </c>
      <c r="G109" s="71"/>
      <c r="H109" s="71"/>
      <c r="I109" s="186"/>
      <c r="J109" s="71"/>
      <c r="K109" s="71"/>
      <c r="L109" s="69"/>
      <c r="M109" s="216"/>
      <c r="N109" s="44"/>
      <c r="O109" s="44"/>
      <c r="P109" s="44"/>
      <c r="Q109" s="44"/>
      <c r="R109" s="44"/>
      <c r="S109" s="44"/>
      <c r="T109" s="92"/>
      <c r="AT109" s="21" t="s">
        <v>215</v>
      </c>
      <c r="AU109" s="21" t="s">
        <v>73</v>
      </c>
    </row>
    <row r="110" s="9" customFormat="1">
      <c r="B110" s="217"/>
      <c r="C110" s="218"/>
      <c r="D110" s="214" t="s">
        <v>217</v>
      </c>
      <c r="E110" s="219" t="s">
        <v>21</v>
      </c>
      <c r="F110" s="220" t="s">
        <v>175</v>
      </c>
      <c r="G110" s="218"/>
      <c r="H110" s="221">
        <v>10</v>
      </c>
      <c r="I110" s="222"/>
      <c r="J110" s="218"/>
      <c r="K110" s="218"/>
      <c r="L110" s="223"/>
      <c r="M110" s="224"/>
      <c r="N110" s="225"/>
      <c r="O110" s="225"/>
      <c r="P110" s="225"/>
      <c r="Q110" s="225"/>
      <c r="R110" s="225"/>
      <c r="S110" s="225"/>
      <c r="T110" s="226"/>
      <c r="AT110" s="227" t="s">
        <v>217</v>
      </c>
      <c r="AU110" s="227" t="s">
        <v>73</v>
      </c>
      <c r="AV110" s="9" t="s">
        <v>82</v>
      </c>
      <c r="AW110" s="9" t="s">
        <v>37</v>
      </c>
      <c r="AX110" s="9" t="s">
        <v>80</v>
      </c>
      <c r="AY110" s="227" t="s">
        <v>213</v>
      </c>
    </row>
    <row r="111" s="1" customFormat="1" ht="76.5" customHeight="1">
      <c r="B111" s="43"/>
      <c r="C111" s="202" t="s">
        <v>175</v>
      </c>
      <c r="D111" s="202" t="s">
        <v>207</v>
      </c>
      <c r="E111" s="203" t="s">
        <v>253</v>
      </c>
      <c r="F111" s="204" t="s">
        <v>254</v>
      </c>
      <c r="G111" s="205" t="s">
        <v>250</v>
      </c>
      <c r="H111" s="206">
        <v>2</v>
      </c>
      <c r="I111" s="207"/>
      <c r="J111" s="208">
        <f>ROUND(I111*H111,2)</f>
        <v>0</v>
      </c>
      <c r="K111" s="204" t="s">
        <v>211</v>
      </c>
      <c r="L111" s="69"/>
      <c r="M111" s="209" t="s">
        <v>21</v>
      </c>
      <c r="N111" s="210" t="s">
        <v>44</v>
      </c>
      <c r="O111" s="44"/>
      <c r="P111" s="211">
        <f>O111*H111</f>
        <v>0</v>
      </c>
      <c r="Q111" s="211">
        <v>0</v>
      </c>
      <c r="R111" s="211">
        <f>Q111*H111</f>
        <v>0</v>
      </c>
      <c r="S111" s="211">
        <v>0</v>
      </c>
      <c r="T111" s="212">
        <f>S111*H111</f>
        <v>0</v>
      </c>
      <c r="AR111" s="21" t="s">
        <v>212</v>
      </c>
      <c r="AT111" s="21" t="s">
        <v>207</v>
      </c>
      <c r="AU111" s="21" t="s">
        <v>73</v>
      </c>
      <c r="AY111" s="21" t="s">
        <v>213</v>
      </c>
      <c r="BE111" s="213">
        <f>IF(N111="základní",J111,0)</f>
        <v>0</v>
      </c>
      <c r="BF111" s="213">
        <f>IF(N111="snížená",J111,0)</f>
        <v>0</v>
      </c>
      <c r="BG111" s="213">
        <f>IF(N111="zákl. přenesená",J111,0)</f>
        <v>0</v>
      </c>
      <c r="BH111" s="213">
        <f>IF(N111="sníž. přenesená",J111,0)</f>
        <v>0</v>
      </c>
      <c r="BI111" s="213">
        <f>IF(N111="nulová",J111,0)</f>
        <v>0</v>
      </c>
      <c r="BJ111" s="21" t="s">
        <v>80</v>
      </c>
      <c r="BK111" s="213">
        <f>ROUND(I111*H111,2)</f>
        <v>0</v>
      </c>
      <c r="BL111" s="21" t="s">
        <v>212</v>
      </c>
      <c r="BM111" s="21" t="s">
        <v>600</v>
      </c>
    </row>
    <row r="112" s="1" customFormat="1">
      <c r="B112" s="43"/>
      <c r="C112" s="71"/>
      <c r="D112" s="214" t="s">
        <v>215</v>
      </c>
      <c r="E112" s="71"/>
      <c r="F112" s="215" t="s">
        <v>252</v>
      </c>
      <c r="G112" s="71"/>
      <c r="H112" s="71"/>
      <c r="I112" s="186"/>
      <c r="J112" s="71"/>
      <c r="K112" s="71"/>
      <c r="L112" s="69"/>
      <c r="M112" s="216"/>
      <c r="N112" s="44"/>
      <c r="O112" s="44"/>
      <c r="P112" s="44"/>
      <c r="Q112" s="44"/>
      <c r="R112" s="44"/>
      <c r="S112" s="44"/>
      <c r="T112" s="92"/>
      <c r="AT112" s="21" t="s">
        <v>215</v>
      </c>
      <c r="AU112" s="21" t="s">
        <v>73</v>
      </c>
    </row>
    <row r="113" s="9" customFormat="1">
      <c r="B113" s="217"/>
      <c r="C113" s="218"/>
      <c r="D113" s="214" t="s">
        <v>217</v>
      </c>
      <c r="E113" s="219" t="s">
        <v>21</v>
      </c>
      <c r="F113" s="220" t="s">
        <v>82</v>
      </c>
      <c r="G113" s="218"/>
      <c r="H113" s="221">
        <v>2</v>
      </c>
      <c r="I113" s="222"/>
      <c r="J113" s="218"/>
      <c r="K113" s="218"/>
      <c r="L113" s="223"/>
      <c r="M113" s="224"/>
      <c r="N113" s="225"/>
      <c r="O113" s="225"/>
      <c r="P113" s="225"/>
      <c r="Q113" s="225"/>
      <c r="R113" s="225"/>
      <c r="S113" s="225"/>
      <c r="T113" s="226"/>
      <c r="AT113" s="227" t="s">
        <v>217</v>
      </c>
      <c r="AU113" s="227" t="s">
        <v>73</v>
      </c>
      <c r="AV113" s="9" t="s">
        <v>82</v>
      </c>
      <c r="AW113" s="9" t="s">
        <v>37</v>
      </c>
      <c r="AX113" s="9" t="s">
        <v>80</v>
      </c>
      <c r="AY113" s="227" t="s">
        <v>213</v>
      </c>
    </row>
    <row r="114" s="1" customFormat="1" ht="76.5" customHeight="1">
      <c r="B114" s="43"/>
      <c r="C114" s="202" t="s">
        <v>265</v>
      </c>
      <c r="D114" s="202" t="s">
        <v>207</v>
      </c>
      <c r="E114" s="203" t="s">
        <v>257</v>
      </c>
      <c r="F114" s="204" t="s">
        <v>258</v>
      </c>
      <c r="G114" s="205" t="s">
        <v>250</v>
      </c>
      <c r="H114" s="206">
        <v>4</v>
      </c>
      <c r="I114" s="207"/>
      <c r="J114" s="208">
        <f>ROUND(I114*H114,2)</f>
        <v>0</v>
      </c>
      <c r="K114" s="204" t="s">
        <v>211</v>
      </c>
      <c r="L114" s="69"/>
      <c r="M114" s="209" t="s">
        <v>21</v>
      </c>
      <c r="N114" s="210" t="s">
        <v>44</v>
      </c>
      <c r="O114" s="44"/>
      <c r="P114" s="211">
        <f>O114*H114</f>
        <v>0</v>
      </c>
      <c r="Q114" s="211">
        <v>0</v>
      </c>
      <c r="R114" s="211">
        <f>Q114*H114</f>
        <v>0</v>
      </c>
      <c r="S114" s="211">
        <v>0</v>
      </c>
      <c r="T114" s="212">
        <f>S114*H114</f>
        <v>0</v>
      </c>
      <c r="AR114" s="21" t="s">
        <v>212</v>
      </c>
      <c r="AT114" s="21" t="s">
        <v>207</v>
      </c>
      <c r="AU114" s="21" t="s">
        <v>73</v>
      </c>
      <c r="AY114" s="21" t="s">
        <v>213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21" t="s">
        <v>80</v>
      </c>
      <c r="BK114" s="213">
        <f>ROUND(I114*H114,2)</f>
        <v>0</v>
      </c>
      <c r="BL114" s="21" t="s">
        <v>212</v>
      </c>
      <c r="BM114" s="21" t="s">
        <v>601</v>
      </c>
    </row>
    <row r="115" s="1" customFormat="1">
      <c r="B115" s="43"/>
      <c r="C115" s="71"/>
      <c r="D115" s="214" t="s">
        <v>215</v>
      </c>
      <c r="E115" s="71"/>
      <c r="F115" s="215" t="s">
        <v>252</v>
      </c>
      <c r="G115" s="71"/>
      <c r="H115" s="71"/>
      <c r="I115" s="186"/>
      <c r="J115" s="71"/>
      <c r="K115" s="71"/>
      <c r="L115" s="69"/>
      <c r="M115" s="216"/>
      <c r="N115" s="44"/>
      <c r="O115" s="44"/>
      <c r="P115" s="44"/>
      <c r="Q115" s="44"/>
      <c r="R115" s="44"/>
      <c r="S115" s="44"/>
      <c r="T115" s="92"/>
      <c r="AT115" s="21" t="s">
        <v>215</v>
      </c>
      <c r="AU115" s="21" t="s">
        <v>73</v>
      </c>
    </row>
    <row r="116" s="9" customFormat="1">
      <c r="B116" s="217"/>
      <c r="C116" s="218"/>
      <c r="D116" s="214" t="s">
        <v>217</v>
      </c>
      <c r="E116" s="219" t="s">
        <v>21</v>
      </c>
      <c r="F116" s="220" t="s">
        <v>212</v>
      </c>
      <c r="G116" s="218"/>
      <c r="H116" s="221">
        <v>4</v>
      </c>
      <c r="I116" s="222"/>
      <c r="J116" s="218"/>
      <c r="K116" s="218"/>
      <c r="L116" s="223"/>
      <c r="M116" s="224"/>
      <c r="N116" s="225"/>
      <c r="O116" s="225"/>
      <c r="P116" s="225"/>
      <c r="Q116" s="225"/>
      <c r="R116" s="225"/>
      <c r="S116" s="225"/>
      <c r="T116" s="226"/>
      <c r="AT116" s="227" t="s">
        <v>217</v>
      </c>
      <c r="AU116" s="227" t="s">
        <v>73</v>
      </c>
      <c r="AV116" s="9" t="s">
        <v>82</v>
      </c>
      <c r="AW116" s="9" t="s">
        <v>37</v>
      </c>
      <c r="AX116" s="9" t="s">
        <v>80</v>
      </c>
      <c r="AY116" s="227" t="s">
        <v>213</v>
      </c>
    </row>
    <row r="117" s="1" customFormat="1" ht="76.5" customHeight="1">
      <c r="B117" s="43"/>
      <c r="C117" s="202" t="s">
        <v>270</v>
      </c>
      <c r="D117" s="202" t="s">
        <v>207</v>
      </c>
      <c r="E117" s="203" t="s">
        <v>260</v>
      </c>
      <c r="F117" s="204" t="s">
        <v>261</v>
      </c>
      <c r="G117" s="205" t="s">
        <v>221</v>
      </c>
      <c r="H117" s="206">
        <v>1400</v>
      </c>
      <c r="I117" s="207"/>
      <c r="J117" s="208">
        <f>ROUND(I117*H117,2)</f>
        <v>0</v>
      </c>
      <c r="K117" s="204" t="s">
        <v>211</v>
      </c>
      <c r="L117" s="69"/>
      <c r="M117" s="209" t="s">
        <v>21</v>
      </c>
      <c r="N117" s="210" t="s">
        <v>44</v>
      </c>
      <c r="O117" s="44"/>
      <c r="P117" s="211">
        <f>O117*H117</f>
        <v>0</v>
      </c>
      <c r="Q117" s="211">
        <v>0</v>
      </c>
      <c r="R117" s="211">
        <f>Q117*H117</f>
        <v>0</v>
      </c>
      <c r="S117" s="211">
        <v>0</v>
      </c>
      <c r="T117" s="212">
        <f>S117*H117</f>
        <v>0</v>
      </c>
      <c r="AR117" s="21" t="s">
        <v>212</v>
      </c>
      <c r="AT117" s="21" t="s">
        <v>207</v>
      </c>
      <c r="AU117" s="21" t="s">
        <v>73</v>
      </c>
      <c r="AY117" s="21" t="s">
        <v>213</v>
      </c>
      <c r="BE117" s="213">
        <f>IF(N117="základní",J117,0)</f>
        <v>0</v>
      </c>
      <c r="BF117" s="213">
        <f>IF(N117="snížená",J117,0)</f>
        <v>0</v>
      </c>
      <c r="BG117" s="213">
        <f>IF(N117="zákl. přenesená",J117,0)</f>
        <v>0</v>
      </c>
      <c r="BH117" s="213">
        <f>IF(N117="sníž. přenesená",J117,0)</f>
        <v>0</v>
      </c>
      <c r="BI117" s="213">
        <f>IF(N117="nulová",J117,0)</f>
        <v>0</v>
      </c>
      <c r="BJ117" s="21" t="s">
        <v>80</v>
      </c>
      <c r="BK117" s="213">
        <f>ROUND(I117*H117,2)</f>
        <v>0</v>
      </c>
      <c r="BL117" s="21" t="s">
        <v>212</v>
      </c>
      <c r="BM117" s="21" t="s">
        <v>602</v>
      </c>
    </row>
    <row r="118" s="1" customFormat="1">
      <c r="B118" s="43"/>
      <c r="C118" s="71"/>
      <c r="D118" s="214" t="s">
        <v>215</v>
      </c>
      <c r="E118" s="71"/>
      <c r="F118" s="215" t="s">
        <v>263</v>
      </c>
      <c r="G118" s="71"/>
      <c r="H118" s="71"/>
      <c r="I118" s="186"/>
      <c r="J118" s="71"/>
      <c r="K118" s="71"/>
      <c r="L118" s="69"/>
      <c r="M118" s="216"/>
      <c r="N118" s="44"/>
      <c r="O118" s="44"/>
      <c r="P118" s="44"/>
      <c r="Q118" s="44"/>
      <c r="R118" s="44"/>
      <c r="S118" s="44"/>
      <c r="T118" s="92"/>
      <c r="AT118" s="21" t="s">
        <v>215</v>
      </c>
      <c r="AU118" s="21" t="s">
        <v>73</v>
      </c>
    </row>
    <row r="119" s="9" customFormat="1">
      <c r="B119" s="217"/>
      <c r="C119" s="218"/>
      <c r="D119" s="214" t="s">
        <v>217</v>
      </c>
      <c r="E119" s="219" t="s">
        <v>21</v>
      </c>
      <c r="F119" s="220" t="s">
        <v>264</v>
      </c>
      <c r="G119" s="218"/>
      <c r="H119" s="221">
        <v>1400</v>
      </c>
      <c r="I119" s="222"/>
      <c r="J119" s="218"/>
      <c r="K119" s="218"/>
      <c r="L119" s="223"/>
      <c r="M119" s="224"/>
      <c r="N119" s="225"/>
      <c r="O119" s="225"/>
      <c r="P119" s="225"/>
      <c r="Q119" s="225"/>
      <c r="R119" s="225"/>
      <c r="S119" s="225"/>
      <c r="T119" s="226"/>
      <c r="AT119" s="227" t="s">
        <v>217</v>
      </c>
      <c r="AU119" s="227" t="s">
        <v>73</v>
      </c>
      <c r="AV119" s="9" t="s">
        <v>82</v>
      </c>
      <c r="AW119" s="9" t="s">
        <v>37</v>
      </c>
      <c r="AX119" s="9" t="s">
        <v>80</v>
      </c>
      <c r="AY119" s="227" t="s">
        <v>213</v>
      </c>
    </row>
    <row r="120" s="1" customFormat="1" ht="63.75" customHeight="1">
      <c r="B120" s="43"/>
      <c r="C120" s="202" t="s">
        <v>275</v>
      </c>
      <c r="D120" s="202" t="s">
        <v>207</v>
      </c>
      <c r="E120" s="203" t="s">
        <v>266</v>
      </c>
      <c r="F120" s="204" t="s">
        <v>267</v>
      </c>
      <c r="G120" s="205" t="s">
        <v>250</v>
      </c>
      <c r="H120" s="206">
        <v>8</v>
      </c>
      <c r="I120" s="207"/>
      <c r="J120" s="208">
        <f>ROUND(I120*H120,2)</f>
        <v>0</v>
      </c>
      <c r="K120" s="204" t="s">
        <v>211</v>
      </c>
      <c r="L120" s="69"/>
      <c r="M120" s="209" t="s">
        <v>21</v>
      </c>
      <c r="N120" s="210" t="s">
        <v>44</v>
      </c>
      <c r="O120" s="44"/>
      <c r="P120" s="211">
        <f>O120*H120</f>
        <v>0</v>
      </c>
      <c r="Q120" s="211">
        <v>0</v>
      </c>
      <c r="R120" s="211">
        <f>Q120*H120</f>
        <v>0</v>
      </c>
      <c r="S120" s="211">
        <v>0</v>
      </c>
      <c r="T120" s="212">
        <f>S120*H120</f>
        <v>0</v>
      </c>
      <c r="AR120" s="21" t="s">
        <v>212</v>
      </c>
      <c r="AT120" s="21" t="s">
        <v>207</v>
      </c>
      <c r="AU120" s="21" t="s">
        <v>73</v>
      </c>
      <c r="AY120" s="21" t="s">
        <v>213</v>
      </c>
      <c r="BE120" s="213">
        <f>IF(N120="základní",J120,0)</f>
        <v>0</v>
      </c>
      <c r="BF120" s="213">
        <f>IF(N120="snížená",J120,0)</f>
        <v>0</v>
      </c>
      <c r="BG120" s="213">
        <f>IF(N120="zákl. přenesená",J120,0)</f>
        <v>0</v>
      </c>
      <c r="BH120" s="213">
        <f>IF(N120="sníž. přenesená",J120,0)</f>
        <v>0</v>
      </c>
      <c r="BI120" s="213">
        <f>IF(N120="nulová",J120,0)</f>
        <v>0</v>
      </c>
      <c r="BJ120" s="21" t="s">
        <v>80</v>
      </c>
      <c r="BK120" s="213">
        <f>ROUND(I120*H120,2)</f>
        <v>0</v>
      </c>
      <c r="BL120" s="21" t="s">
        <v>212</v>
      </c>
      <c r="BM120" s="21" t="s">
        <v>603</v>
      </c>
    </row>
    <row r="121" s="1" customFormat="1">
      <c r="B121" s="43"/>
      <c r="C121" s="71"/>
      <c r="D121" s="214" t="s">
        <v>215</v>
      </c>
      <c r="E121" s="71"/>
      <c r="F121" s="215" t="s">
        <v>269</v>
      </c>
      <c r="G121" s="71"/>
      <c r="H121" s="71"/>
      <c r="I121" s="186"/>
      <c r="J121" s="71"/>
      <c r="K121" s="71"/>
      <c r="L121" s="69"/>
      <c r="M121" s="216"/>
      <c r="N121" s="44"/>
      <c r="O121" s="44"/>
      <c r="P121" s="44"/>
      <c r="Q121" s="44"/>
      <c r="R121" s="44"/>
      <c r="S121" s="44"/>
      <c r="T121" s="92"/>
      <c r="AT121" s="21" t="s">
        <v>215</v>
      </c>
      <c r="AU121" s="21" t="s">
        <v>73</v>
      </c>
    </row>
    <row r="122" s="9" customFormat="1">
      <c r="B122" s="217"/>
      <c r="C122" s="218"/>
      <c r="D122" s="214" t="s">
        <v>217</v>
      </c>
      <c r="E122" s="219" t="s">
        <v>21</v>
      </c>
      <c r="F122" s="220" t="s">
        <v>235</v>
      </c>
      <c r="G122" s="218"/>
      <c r="H122" s="221">
        <v>8</v>
      </c>
      <c r="I122" s="222"/>
      <c r="J122" s="218"/>
      <c r="K122" s="218"/>
      <c r="L122" s="223"/>
      <c r="M122" s="224"/>
      <c r="N122" s="225"/>
      <c r="O122" s="225"/>
      <c r="P122" s="225"/>
      <c r="Q122" s="225"/>
      <c r="R122" s="225"/>
      <c r="S122" s="225"/>
      <c r="T122" s="226"/>
      <c r="AT122" s="227" t="s">
        <v>217</v>
      </c>
      <c r="AU122" s="227" t="s">
        <v>73</v>
      </c>
      <c r="AV122" s="9" t="s">
        <v>82</v>
      </c>
      <c r="AW122" s="9" t="s">
        <v>37</v>
      </c>
      <c r="AX122" s="9" t="s">
        <v>80</v>
      </c>
      <c r="AY122" s="227" t="s">
        <v>213</v>
      </c>
    </row>
    <row r="123" s="1" customFormat="1" ht="38.25" customHeight="1">
      <c r="B123" s="43"/>
      <c r="C123" s="202" t="s">
        <v>279</v>
      </c>
      <c r="D123" s="202" t="s">
        <v>207</v>
      </c>
      <c r="E123" s="203" t="s">
        <v>271</v>
      </c>
      <c r="F123" s="204" t="s">
        <v>272</v>
      </c>
      <c r="G123" s="205" t="s">
        <v>210</v>
      </c>
      <c r="H123" s="206">
        <v>14</v>
      </c>
      <c r="I123" s="207"/>
      <c r="J123" s="208">
        <f>ROUND(I123*H123,2)</f>
        <v>0</v>
      </c>
      <c r="K123" s="204" t="s">
        <v>211</v>
      </c>
      <c r="L123" s="69"/>
      <c r="M123" s="209" t="s">
        <v>21</v>
      </c>
      <c r="N123" s="210" t="s">
        <v>44</v>
      </c>
      <c r="O123" s="44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AR123" s="21" t="s">
        <v>212</v>
      </c>
      <c r="AT123" s="21" t="s">
        <v>207</v>
      </c>
      <c r="AU123" s="21" t="s">
        <v>73</v>
      </c>
      <c r="AY123" s="21" t="s">
        <v>213</v>
      </c>
      <c r="BE123" s="213">
        <f>IF(N123="základní",J123,0)</f>
        <v>0</v>
      </c>
      <c r="BF123" s="213">
        <f>IF(N123="snížená",J123,0)</f>
        <v>0</v>
      </c>
      <c r="BG123" s="213">
        <f>IF(N123="zákl. přenesená",J123,0)</f>
        <v>0</v>
      </c>
      <c r="BH123" s="213">
        <f>IF(N123="sníž. přenesená",J123,0)</f>
        <v>0</v>
      </c>
      <c r="BI123" s="213">
        <f>IF(N123="nulová",J123,0)</f>
        <v>0</v>
      </c>
      <c r="BJ123" s="21" t="s">
        <v>80</v>
      </c>
      <c r="BK123" s="213">
        <f>ROUND(I123*H123,2)</f>
        <v>0</v>
      </c>
      <c r="BL123" s="21" t="s">
        <v>212</v>
      </c>
      <c r="BM123" s="21" t="s">
        <v>604</v>
      </c>
    </row>
    <row r="124" s="9" customFormat="1">
      <c r="B124" s="217"/>
      <c r="C124" s="218"/>
      <c r="D124" s="214" t="s">
        <v>217</v>
      </c>
      <c r="E124" s="219" t="s">
        <v>21</v>
      </c>
      <c r="F124" s="220" t="s">
        <v>279</v>
      </c>
      <c r="G124" s="218"/>
      <c r="H124" s="221">
        <v>14</v>
      </c>
      <c r="I124" s="222"/>
      <c r="J124" s="218"/>
      <c r="K124" s="218"/>
      <c r="L124" s="223"/>
      <c r="M124" s="224"/>
      <c r="N124" s="225"/>
      <c r="O124" s="225"/>
      <c r="P124" s="225"/>
      <c r="Q124" s="225"/>
      <c r="R124" s="225"/>
      <c r="S124" s="225"/>
      <c r="T124" s="226"/>
      <c r="AT124" s="227" t="s">
        <v>217</v>
      </c>
      <c r="AU124" s="227" t="s">
        <v>73</v>
      </c>
      <c r="AV124" s="9" t="s">
        <v>82</v>
      </c>
      <c r="AW124" s="9" t="s">
        <v>37</v>
      </c>
      <c r="AX124" s="9" t="s">
        <v>80</v>
      </c>
      <c r="AY124" s="227" t="s">
        <v>213</v>
      </c>
    </row>
    <row r="125" s="1" customFormat="1" ht="25.5" customHeight="1">
      <c r="B125" s="43"/>
      <c r="C125" s="202" t="s">
        <v>10</v>
      </c>
      <c r="D125" s="202" t="s">
        <v>207</v>
      </c>
      <c r="E125" s="203" t="s">
        <v>276</v>
      </c>
      <c r="F125" s="204" t="s">
        <v>277</v>
      </c>
      <c r="G125" s="205" t="s">
        <v>210</v>
      </c>
      <c r="H125" s="206">
        <v>14</v>
      </c>
      <c r="I125" s="207"/>
      <c r="J125" s="208">
        <f>ROUND(I125*H125,2)</f>
        <v>0</v>
      </c>
      <c r="K125" s="204" t="s">
        <v>211</v>
      </c>
      <c r="L125" s="69"/>
      <c r="M125" s="209" t="s">
        <v>21</v>
      </c>
      <c r="N125" s="210" t="s">
        <v>44</v>
      </c>
      <c r="O125" s="44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AR125" s="21" t="s">
        <v>212</v>
      </c>
      <c r="AT125" s="21" t="s">
        <v>207</v>
      </c>
      <c r="AU125" s="21" t="s">
        <v>73</v>
      </c>
      <c r="AY125" s="21" t="s">
        <v>213</v>
      </c>
      <c r="BE125" s="213">
        <f>IF(N125="základní",J125,0)</f>
        <v>0</v>
      </c>
      <c r="BF125" s="213">
        <f>IF(N125="snížená",J125,0)</f>
        <v>0</v>
      </c>
      <c r="BG125" s="213">
        <f>IF(N125="zákl. přenesená",J125,0)</f>
        <v>0</v>
      </c>
      <c r="BH125" s="213">
        <f>IF(N125="sníž. přenesená",J125,0)</f>
        <v>0</v>
      </c>
      <c r="BI125" s="213">
        <f>IF(N125="nulová",J125,0)</f>
        <v>0</v>
      </c>
      <c r="BJ125" s="21" t="s">
        <v>80</v>
      </c>
      <c r="BK125" s="213">
        <f>ROUND(I125*H125,2)</f>
        <v>0</v>
      </c>
      <c r="BL125" s="21" t="s">
        <v>212</v>
      </c>
      <c r="BM125" s="21" t="s">
        <v>605</v>
      </c>
    </row>
    <row r="126" s="9" customFormat="1">
      <c r="B126" s="217"/>
      <c r="C126" s="218"/>
      <c r="D126" s="214" t="s">
        <v>217</v>
      </c>
      <c r="E126" s="219" t="s">
        <v>21</v>
      </c>
      <c r="F126" s="220" t="s">
        <v>279</v>
      </c>
      <c r="G126" s="218"/>
      <c r="H126" s="221">
        <v>14</v>
      </c>
      <c r="I126" s="222"/>
      <c r="J126" s="218"/>
      <c r="K126" s="218"/>
      <c r="L126" s="223"/>
      <c r="M126" s="224"/>
      <c r="N126" s="225"/>
      <c r="O126" s="225"/>
      <c r="P126" s="225"/>
      <c r="Q126" s="225"/>
      <c r="R126" s="225"/>
      <c r="S126" s="225"/>
      <c r="T126" s="226"/>
      <c r="AT126" s="227" t="s">
        <v>217</v>
      </c>
      <c r="AU126" s="227" t="s">
        <v>73</v>
      </c>
      <c r="AV126" s="9" t="s">
        <v>82</v>
      </c>
      <c r="AW126" s="9" t="s">
        <v>37</v>
      </c>
      <c r="AX126" s="9" t="s">
        <v>80</v>
      </c>
      <c r="AY126" s="227" t="s">
        <v>213</v>
      </c>
    </row>
    <row r="127" s="1" customFormat="1" ht="38.25" customHeight="1">
      <c r="B127" s="43"/>
      <c r="C127" s="202" t="s">
        <v>290</v>
      </c>
      <c r="D127" s="202" t="s">
        <v>207</v>
      </c>
      <c r="E127" s="203" t="s">
        <v>291</v>
      </c>
      <c r="F127" s="204" t="s">
        <v>292</v>
      </c>
      <c r="G127" s="205" t="s">
        <v>210</v>
      </c>
      <c r="H127" s="206">
        <v>60</v>
      </c>
      <c r="I127" s="207"/>
      <c r="J127" s="208">
        <f>ROUND(I127*H127,2)</f>
        <v>0</v>
      </c>
      <c r="K127" s="204" t="s">
        <v>211</v>
      </c>
      <c r="L127" s="69"/>
      <c r="M127" s="209" t="s">
        <v>21</v>
      </c>
      <c r="N127" s="210" t="s">
        <v>44</v>
      </c>
      <c r="O127" s="44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AR127" s="21" t="s">
        <v>212</v>
      </c>
      <c r="AT127" s="21" t="s">
        <v>207</v>
      </c>
      <c r="AU127" s="21" t="s">
        <v>73</v>
      </c>
      <c r="AY127" s="21" t="s">
        <v>213</v>
      </c>
      <c r="BE127" s="213">
        <f>IF(N127="základní",J127,0)</f>
        <v>0</v>
      </c>
      <c r="BF127" s="213">
        <f>IF(N127="snížená",J127,0)</f>
        <v>0</v>
      </c>
      <c r="BG127" s="213">
        <f>IF(N127="zákl. přenesená",J127,0)</f>
        <v>0</v>
      </c>
      <c r="BH127" s="213">
        <f>IF(N127="sníž. přenesená",J127,0)</f>
        <v>0</v>
      </c>
      <c r="BI127" s="213">
        <f>IF(N127="nulová",J127,0)</f>
        <v>0</v>
      </c>
      <c r="BJ127" s="21" t="s">
        <v>80</v>
      </c>
      <c r="BK127" s="213">
        <f>ROUND(I127*H127,2)</f>
        <v>0</v>
      </c>
      <c r="BL127" s="21" t="s">
        <v>212</v>
      </c>
      <c r="BM127" s="21" t="s">
        <v>606</v>
      </c>
    </row>
    <row r="128" s="1" customFormat="1">
      <c r="B128" s="43"/>
      <c r="C128" s="71"/>
      <c r="D128" s="214" t="s">
        <v>215</v>
      </c>
      <c r="E128" s="71"/>
      <c r="F128" s="215" t="s">
        <v>216</v>
      </c>
      <c r="G128" s="71"/>
      <c r="H128" s="71"/>
      <c r="I128" s="186"/>
      <c r="J128" s="71"/>
      <c r="K128" s="71"/>
      <c r="L128" s="69"/>
      <c r="M128" s="216"/>
      <c r="N128" s="44"/>
      <c r="O128" s="44"/>
      <c r="P128" s="44"/>
      <c r="Q128" s="44"/>
      <c r="R128" s="44"/>
      <c r="S128" s="44"/>
      <c r="T128" s="92"/>
      <c r="AT128" s="21" t="s">
        <v>215</v>
      </c>
      <c r="AU128" s="21" t="s">
        <v>73</v>
      </c>
    </row>
    <row r="129" s="9" customFormat="1">
      <c r="B129" s="217"/>
      <c r="C129" s="218"/>
      <c r="D129" s="214" t="s">
        <v>217</v>
      </c>
      <c r="E129" s="219" t="s">
        <v>21</v>
      </c>
      <c r="F129" s="220" t="s">
        <v>294</v>
      </c>
      <c r="G129" s="218"/>
      <c r="H129" s="221">
        <v>60</v>
      </c>
      <c r="I129" s="222"/>
      <c r="J129" s="218"/>
      <c r="K129" s="218"/>
      <c r="L129" s="223"/>
      <c r="M129" s="224"/>
      <c r="N129" s="225"/>
      <c r="O129" s="225"/>
      <c r="P129" s="225"/>
      <c r="Q129" s="225"/>
      <c r="R129" s="225"/>
      <c r="S129" s="225"/>
      <c r="T129" s="226"/>
      <c r="AT129" s="227" t="s">
        <v>217</v>
      </c>
      <c r="AU129" s="227" t="s">
        <v>73</v>
      </c>
      <c r="AV129" s="9" t="s">
        <v>82</v>
      </c>
      <c r="AW129" s="9" t="s">
        <v>37</v>
      </c>
      <c r="AX129" s="9" t="s">
        <v>80</v>
      </c>
      <c r="AY129" s="227" t="s">
        <v>213</v>
      </c>
    </row>
    <row r="130" s="1" customFormat="1" ht="63.75" customHeight="1">
      <c r="B130" s="43"/>
      <c r="C130" s="202" t="s">
        <v>295</v>
      </c>
      <c r="D130" s="202" t="s">
        <v>207</v>
      </c>
      <c r="E130" s="203" t="s">
        <v>296</v>
      </c>
      <c r="F130" s="204" t="s">
        <v>297</v>
      </c>
      <c r="G130" s="205" t="s">
        <v>298</v>
      </c>
      <c r="H130" s="206">
        <v>38.988</v>
      </c>
      <c r="I130" s="207"/>
      <c r="J130" s="208">
        <f>ROUND(I130*H130,2)</f>
        <v>0</v>
      </c>
      <c r="K130" s="204" t="s">
        <v>211</v>
      </c>
      <c r="L130" s="69"/>
      <c r="M130" s="209" t="s">
        <v>21</v>
      </c>
      <c r="N130" s="210" t="s">
        <v>44</v>
      </c>
      <c r="O130" s="44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AR130" s="21" t="s">
        <v>212</v>
      </c>
      <c r="AT130" s="21" t="s">
        <v>207</v>
      </c>
      <c r="AU130" s="21" t="s">
        <v>73</v>
      </c>
      <c r="AY130" s="21" t="s">
        <v>213</v>
      </c>
      <c r="BE130" s="213">
        <f>IF(N130="základní",J130,0)</f>
        <v>0</v>
      </c>
      <c r="BF130" s="213">
        <f>IF(N130="snížená",J130,0)</f>
        <v>0</v>
      </c>
      <c r="BG130" s="213">
        <f>IF(N130="zákl. přenesená",J130,0)</f>
        <v>0</v>
      </c>
      <c r="BH130" s="213">
        <f>IF(N130="sníž. přenesená",J130,0)</f>
        <v>0</v>
      </c>
      <c r="BI130" s="213">
        <f>IF(N130="nulová",J130,0)</f>
        <v>0</v>
      </c>
      <c r="BJ130" s="21" t="s">
        <v>80</v>
      </c>
      <c r="BK130" s="213">
        <f>ROUND(I130*H130,2)</f>
        <v>0</v>
      </c>
      <c r="BL130" s="21" t="s">
        <v>212</v>
      </c>
      <c r="BM130" s="21" t="s">
        <v>607</v>
      </c>
    </row>
    <row r="131" s="1" customFormat="1">
      <c r="B131" s="43"/>
      <c r="C131" s="71"/>
      <c r="D131" s="214" t="s">
        <v>215</v>
      </c>
      <c r="E131" s="71"/>
      <c r="F131" s="215" t="s">
        <v>300</v>
      </c>
      <c r="G131" s="71"/>
      <c r="H131" s="71"/>
      <c r="I131" s="186"/>
      <c r="J131" s="71"/>
      <c r="K131" s="71"/>
      <c r="L131" s="69"/>
      <c r="M131" s="216"/>
      <c r="N131" s="44"/>
      <c r="O131" s="44"/>
      <c r="P131" s="44"/>
      <c r="Q131" s="44"/>
      <c r="R131" s="44"/>
      <c r="S131" s="44"/>
      <c r="T131" s="92"/>
      <c r="AT131" s="21" t="s">
        <v>215</v>
      </c>
      <c r="AU131" s="21" t="s">
        <v>73</v>
      </c>
    </row>
    <row r="132" s="10" customFormat="1">
      <c r="B132" s="228"/>
      <c r="C132" s="229"/>
      <c r="D132" s="214" t="s">
        <v>217</v>
      </c>
      <c r="E132" s="230" t="s">
        <v>21</v>
      </c>
      <c r="F132" s="231" t="s">
        <v>301</v>
      </c>
      <c r="G132" s="229"/>
      <c r="H132" s="230" t="s">
        <v>21</v>
      </c>
      <c r="I132" s="232"/>
      <c r="J132" s="229"/>
      <c r="K132" s="229"/>
      <c r="L132" s="233"/>
      <c r="M132" s="234"/>
      <c r="N132" s="235"/>
      <c r="O132" s="235"/>
      <c r="P132" s="235"/>
      <c r="Q132" s="235"/>
      <c r="R132" s="235"/>
      <c r="S132" s="235"/>
      <c r="T132" s="236"/>
      <c r="AT132" s="237" t="s">
        <v>217</v>
      </c>
      <c r="AU132" s="237" t="s">
        <v>73</v>
      </c>
      <c r="AV132" s="10" t="s">
        <v>80</v>
      </c>
      <c r="AW132" s="10" t="s">
        <v>37</v>
      </c>
      <c r="AX132" s="10" t="s">
        <v>73</v>
      </c>
      <c r="AY132" s="237" t="s">
        <v>213</v>
      </c>
    </row>
    <row r="133" s="9" customFormat="1">
      <c r="B133" s="217"/>
      <c r="C133" s="218"/>
      <c r="D133" s="214" t="s">
        <v>217</v>
      </c>
      <c r="E133" s="219" t="s">
        <v>21</v>
      </c>
      <c r="F133" s="220" t="s">
        <v>302</v>
      </c>
      <c r="G133" s="218"/>
      <c r="H133" s="221">
        <v>38.988</v>
      </c>
      <c r="I133" s="222"/>
      <c r="J133" s="218"/>
      <c r="K133" s="218"/>
      <c r="L133" s="223"/>
      <c r="M133" s="224"/>
      <c r="N133" s="225"/>
      <c r="O133" s="225"/>
      <c r="P133" s="225"/>
      <c r="Q133" s="225"/>
      <c r="R133" s="225"/>
      <c r="S133" s="225"/>
      <c r="T133" s="226"/>
      <c r="AT133" s="227" t="s">
        <v>217</v>
      </c>
      <c r="AU133" s="227" t="s">
        <v>73</v>
      </c>
      <c r="AV133" s="9" t="s">
        <v>82</v>
      </c>
      <c r="AW133" s="9" t="s">
        <v>37</v>
      </c>
      <c r="AX133" s="9" t="s">
        <v>80</v>
      </c>
      <c r="AY133" s="227" t="s">
        <v>213</v>
      </c>
    </row>
    <row r="134" s="1" customFormat="1" ht="153" customHeight="1">
      <c r="B134" s="43"/>
      <c r="C134" s="202" t="s">
        <v>274</v>
      </c>
      <c r="D134" s="202" t="s">
        <v>207</v>
      </c>
      <c r="E134" s="203" t="s">
        <v>303</v>
      </c>
      <c r="F134" s="204" t="s">
        <v>304</v>
      </c>
      <c r="G134" s="205" t="s">
        <v>298</v>
      </c>
      <c r="H134" s="206">
        <v>38.988</v>
      </c>
      <c r="I134" s="207"/>
      <c r="J134" s="208">
        <f>ROUND(I134*H134,2)</f>
        <v>0</v>
      </c>
      <c r="K134" s="204" t="s">
        <v>211</v>
      </c>
      <c r="L134" s="69"/>
      <c r="M134" s="209" t="s">
        <v>21</v>
      </c>
      <c r="N134" s="210" t="s">
        <v>44</v>
      </c>
      <c r="O134" s="44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AR134" s="21" t="s">
        <v>212</v>
      </c>
      <c r="AT134" s="21" t="s">
        <v>207</v>
      </c>
      <c r="AU134" s="21" t="s">
        <v>73</v>
      </c>
      <c r="AY134" s="21" t="s">
        <v>213</v>
      </c>
      <c r="BE134" s="213">
        <f>IF(N134="základní",J134,0)</f>
        <v>0</v>
      </c>
      <c r="BF134" s="213">
        <f>IF(N134="snížená",J134,0)</f>
        <v>0</v>
      </c>
      <c r="BG134" s="213">
        <f>IF(N134="zákl. přenesená",J134,0)</f>
        <v>0</v>
      </c>
      <c r="BH134" s="213">
        <f>IF(N134="sníž. přenesená",J134,0)</f>
        <v>0</v>
      </c>
      <c r="BI134" s="213">
        <f>IF(N134="nulová",J134,0)</f>
        <v>0</v>
      </c>
      <c r="BJ134" s="21" t="s">
        <v>80</v>
      </c>
      <c r="BK134" s="213">
        <f>ROUND(I134*H134,2)</f>
        <v>0</v>
      </c>
      <c r="BL134" s="21" t="s">
        <v>212</v>
      </c>
      <c r="BM134" s="21" t="s">
        <v>608</v>
      </c>
    </row>
    <row r="135" s="1" customFormat="1">
      <c r="B135" s="43"/>
      <c r="C135" s="71"/>
      <c r="D135" s="214" t="s">
        <v>215</v>
      </c>
      <c r="E135" s="71"/>
      <c r="F135" s="215" t="s">
        <v>306</v>
      </c>
      <c r="G135" s="71"/>
      <c r="H135" s="71"/>
      <c r="I135" s="186"/>
      <c r="J135" s="71"/>
      <c r="K135" s="71"/>
      <c r="L135" s="69"/>
      <c r="M135" s="216"/>
      <c r="N135" s="44"/>
      <c r="O135" s="44"/>
      <c r="P135" s="44"/>
      <c r="Q135" s="44"/>
      <c r="R135" s="44"/>
      <c r="S135" s="44"/>
      <c r="T135" s="92"/>
      <c r="AT135" s="21" t="s">
        <v>215</v>
      </c>
      <c r="AU135" s="21" t="s">
        <v>73</v>
      </c>
    </row>
    <row r="136" s="10" customFormat="1">
      <c r="B136" s="228"/>
      <c r="C136" s="229"/>
      <c r="D136" s="214" t="s">
        <v>217</v>
      </c>
      <c r="E136" s="230" t="s">
        <v>21</v>
      </c>
      <c r="F136" s="231" t="s">
        <v>301</v>
      </c>
      <c r="G136" s="229"/>
      <c r="H136" s="230" t="s">
        <v>21</v>
      </c>
      <c r="I136" s="232"/>
      <c r="J136" s="229"/>
      <c r="K136" s="229"/>
      <c r="L136" s="233"/>
      <c r="M136" s="234"/>
      <c r="N136" s="235"/>
      <c r="O136" s="235"/>
      <c r="P136" s="235"/>
      <c r="Q136" s="235"/>
      <c r="R136" s="235"/>
      <c r="S136" s="235"/>
      <c r="T136" s="236"/>
      <c r="AT136" s="237" t="s">
        <v>217</v>
      </c>
      <c r="AU136" s="237" t="s">
        <v>73</v>
      </c>
      <c r="AV136" s="10" t="s">
        <v>80</v>
      </c>
      <c r="AW136" s="10" t="s">
        <v>37</v>
      </c>
      <c r="AX136" s="10" t="s">
        <v>73</v>
      </c>
      <c r="AY136" s="237" t="s">
        <v>213</v>
      </c>
    </row>
    <row r="137" s="9" customFormat="1">
      <c r="B137" s="217"/>
      <c r="C137" s="218"/>
      <c r="D137" s="214" t="s">
        <v>217</v>
      </c>
      <c r="E137" s="219" t="s">
        <v>21</v>
      </c>
      <c r="F137" s="220" t="s">
        <v>302</v>
      </c>
      <c r="G137" s="218"/>
      <c r="H137" s="221">
        <v>38.988</v>
      </c>
      <c r="I137" s="222"/>
      <c r="J137" s="218"/>
      <c r="K137" s="218"/>
      <c r="L137" s="223"/>
      <c r="M137" s="248"/>
      <c r="N137" s="249"/>
      <c r="O137" s="249"/>
      <c r="P137" s="249"/>
      <c r="Q137" s="249"/>
      <c r="R137" s="249"/>
      <c r="S137" s="249"/>
      <c r="T137" s="250"/>
      <c r="AT137" s="227" t="s">
        <v>217</v>
      </c>
      <c r="AU137" s="227" t="s">
        <v>73</v>
      </c>
      <c r="AV137" s="9" t="s">
        <v>82</v>
      </c>
      <c r="AW137" s="9" t="s">
        <v>37</v>
      </c>
      <c r="AX137" s="9" t="s">
        <v>80</v>
      </c>
      <c r="AY137" s="227" t="s">
        <v>213</v>
      </c>
    </row>
    <row r="138" s="1" customFormat="1" ht="6.96" customHeight="1">
      <c r="B138" s="64"/>
      <c r="C138" s="65"/>
      <c r="D138" s="65"/>
      <c r="E138" s="65"/>
      <c r="F138" s="65"/>
      <c r="G138" s="65"/>
      <c r="H138" s="65"/>
      <c r="I138" s="175"/>
      <c r="J138" s="65"/>
      <c r="K138" s="65"/>
      <c r="L138" s="69"/>
    </row>
  </sheetData>
  <sheetProtection sheet="1" autoFilter="0" formatColumns="0" formatRows="0" objects="1" scenarios="1" spinCount="100000" saltValue="UWZSamvEfcxxKDSUeqpwbAxUa1dOhzXQsLIkpXkeD9IU6HDSHqcIQahFnbGAklp3m1hLHASpgecn/8MOP+XaiA==" hashValue="IL11cjkw9JODLW8AuOXyoAoNGoS2p49/LOEbVN/Ozf9dpTK5BNbIRwFwxeqG6KaQbI0+MR99w7Xmg14cD3/miA==" algorithmName="SHA-512" password="CC35"/>
  <autoFilter ref="C81:K137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0:H70"/>
    <mergeCell ref="E72:H72"/>
    <mergeCell ref="E74:H74"/>
    <mergeCell ref="G1:H1"/>
    <mergeCell ref="L2:V2"/>
  </mergeCells>
  <hyperlinks>
    <hyperlink ref="F1:G1" location="C2" display="1) Krycí list soupisu"/>
    <hyperlink ref="G1:H1" location="C58" display="2) Rekapitulace"/>
    <hyperlink ref="J1" location="C81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178</v>
      </c>
      <c r="G1" s="148" t="s">
        <v>179</v>
      </c>
      <c r="H1" s="148"/>
      <c r="I1" s="149"/>
      <c r="J1" s="148" t="s">
        <v>180</v>
      </c>
      <c r="K1" s="147" t="s">
        <v>181</v>
      </c>
      <c r="L1" s="148" t="s">
        <v>182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126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82</v>
      </c>
    </row>
    <row r="4" ht="36.96" customHeight="1">
      <c r="B4" s="25"/>
      <c r="C4" s="26"/>
      <c r="D4" s="27" t="s">
        <v>183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zakázky'!K6</f>
        <v>Výměna kolejnic u ST Ústí n.L. v úseku Mělník - Děčín východ a navazujících tratích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184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609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186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610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21</v>
      </c>
      <c r="K13" s="48"/>
    </row>
    <row r="14" s="1" customFormat="1" ht="14.4" customHeight="1">
      <c r="B14" s="43"/>
      <c r="C14" s="44"/>
      <c r="D14" s="37" t="s">
        <v>23</v>
      </c>
      <c r="E14" s="44"/>
      <c r="F14" s="32" t="s">
        <v>24</v>
      </c>
      <c r="G14" s="44"/>
      <c r="H14" s="44"/>
      <c r="I14" s="155" t="s">
        <v>25</v>
      </c>
      <c r="J14" s="156" t="str">
        <f>'Rekapitulace zakázky'!AN8</f>
        <v>17. 10. 2018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27</v>
      </c>
      <c r="E16" s="44"/>
      <c r="F16" s="44"/>
      <c r="G16" s="44"/>
      <c r="H16" s="44"/>
      <c r="I16" s="155" t="s">
        <v>28</v>
      </c>
      <c r="J16" s="32" t="s">
        <v>29</v>
      </c>
      <c r="K16" s="48"/>
    </row>
    <row r="17" s="1" customFormat="1" ht="18" customHeight="1">
      <c r="B17" s="43"/>
      <c r="C17" s="44"/>
      <c r="D17" s="44"/>
      <c r="E17" s="32" t="s">
        <v>30</v>
      </c>
      <c r="F17" s="44"/>
      <c r="G17" s="44"/>
      <c r="H17" s="44"/>
      <c r="I17" s="155" t="s">
        <v>31</v>
      </c>
      <c r="J17" s="32" t="s">
        <v>32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33</v>
      </c>
      <c r="E19" s="44"/>
      <c r="F19" s="44"/>
      <c r="G19" s="44"/>
      <c r="H19" s="44"/>
      <c r="I19" s="155" t="s">
        <v>28</v>
      </c>
      <c r="J19" s="32" t="str">
        <f>IF('Rekapitulace zakázky'!AN13="Vyplň údaj","",IF('Rekapitulace zakázky'!AN13="","",'Rekapitulace zakázky'!AN13))</f>
        <v/>
      </c>
      <c r="K19" s="48"/>
    </row>
    <row r="20" s="1" customFormat="1" ht="18" customHeight="1">
      <c r="B20" s="43"/>
      <c r="C20" s="44"/>
      <c r="D20" s="44"/>
      <c r="E20" s="32" t="str">
        <f>IF('Rekapitulace zakázky'!E14="Vyplň údaj","",IF('Rekapitulace zakázky'!E14="","",'Rekapitulace zakázky'!E14))</f>
        <v/>
      </c>
      <c r="F20" s="44"/>
      <c r="G20" s="44"/>
      <c r="H20" s="44"/>
      <c r="I20" s="155" t="s">
        <v>31</v>
      </c>
      <c r="J20" s="32" t="str">
        <f>IF('Rekapitulace zakázky'!AN14="Vyplň údaj","",IF('Rekapitulace zakázky'!AN14="","",'Rekapitulace zakázky'!AN14))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35</v>
      </c>
      <c r="E22" s="44"/>
      <c r="F22" s="44"/>
      <c r="G22" s="44"/>
      <c r="H22" s="44"/>
      <c r="I22" s="155" t="s">
        <v>28</v>
      </c>
      <c r="J22" s="32" t="str">
        <f>IF('Rekapitulace zakázky'!AN16="","",'Rekapitulace zakázky'!AN16)</f>
        <v/>
      </c>
      <c r="K22" s="48"/>
    </row>
    <row r="23" s="1" customFormat="1" ht="18" customHeight="1">
      <c r="B23" s="43"/>
      <c r="C23" s="44"/>
      <c r="D23" s="44"/>
      <c r="E23" s="32" t="str">
        <f>IF('Rekapitulace zakázky'!E17="","",'Rekapitulace zakázky'!E17)</f>
        <v xml:space="preserve"> </v>
      </c>
      <c r="F23" s="44"/>
      <c r="G23" s="44"/>
      <c r="H23" s="44"/>
      <c r="I23" s="155" t="s">
        <v>31</v>
      </c>
      <c r="J23" s="32" t="str">
        <f>IF('Rekapitulace zakázky'!AN17="","",'Rekapitulace zakázky'!AN17)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38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21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39</v>
      </c>
      <c r="E29" s="44"/>
      <c r="F29" s="44"/>
      <c r="G29" s="44"/>
      <c r="H29" s="44"/>
      <c r="I29" s="153"/>
      <c r="J29" s="164">
        <f>ROUND(J82,2)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41</v>
      </c>
      <c r="G31" s="44"/>
      <c r="H31" s="44"/>
      <c r="I31" s="165" t="s">
        <v>40</v>
      </c>
      <c r="J31" s="49" t="s">
        <v>42</v>
      </c>
      <c r="K31" s="48"/>
    </row>
    <row r="32" s="1" customFormat="1" ht="14.4" customHeight="1">
      <c r="B32" s="43"/>
      <c r="C32" s="44"/>
      <c r="D32" s="52" t="s">
        <v>43</v>
      </c>
      <c r="E32" s="52" t="s">
        <v>44</v>
      </c>
      <c r="F32" s="166">
        <f>ROUND(SUM(BE82:BE127), 2)</f>
        <v>0</v>
      </c>
      <c r="G32" s="44"/>
      <c r="H32" s="44"/>
      <c r="I32" s="167">
        <v>0.20999999999999999</v>
      </c>
      <c r="J32" s="166">
        <f>ROUND(ROUND((SUM(BE82:BE127)), 2)*I32, 2)</f>
        <v>0</v>
      </c>
      <c r="K32" s="48"/>
    </row>
    <row r="33" s="1" customFormat="1" ht="14.4" customHeight="1">
      <c r="B33" s="43"/>
      <c r="C33" s="44"/>
      <c r="D33" s="44"/>
      <c r="E33" s="52" t="s">
        <v>45</v>
      </c>
      <c r="F33" s="166">
        <f>ROUND(SUM(BF82:BF127), 2)</f>
        <v>0</v>
      </c>
      <c r="G33" s="44"/>
      <c r="H33" s="44"/>
      <c r="I33" s="167">
        <v>0.14999999999999999</v>
      </c>
      <c r="J33" s="166">
        <f>ROUND(ROUND((SUM(BF82:BF127)),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46</v>
      </c>
      <c r="F34" s="166">
        <f>ROUND(SUM(BG82:BG127),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47</v>
      </c>
      <c r="F35" s="166">
        <f>ROUND(SUM(BH82:BH127),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48</v>
      </c>
      <c r="F36" s="166">
        <f>ROUND(SUM(BI82:BI127),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49</v>
      </c>
      <c r="E38" s="95"/>
      <c r="F38" s="95"/>
      <c r="G38" s="170" t="s">
        <v>50</v>
      </c>
      <c r="H38" s="171" t="s">
        <v>51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188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Výměna kolejnic u ST Ústí n.L. v úseku Mělník - Děčín východ a navazujících tratích</v>
      </c>
      <c r="F47" s="37"/>
      <c r="G47" s="37"/>
      <c r="H47" s="37"/>
      <c r="I47" s="153"/>
      <c r="J47" s="44"/>
      <c r="K47" s="48"/>
    </row>
    <row r="48">
      <c r="B48" s="25"/>
      <c r="C48" s="37" t="s">
        <v>184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609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186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 03.1 - SO 03.1 - km 425,220 – 425,580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23</v>
      </c>
      <c r="D53" s="44"/>
      <c r="E53" s="44"/>
      <c r="F53" s="32" t="str">
        <f>F14</f>
        <v>trať 072, 073, 081, 083 a 130</v>
      </c>
      <c r="G53" s="44"/>
      <c r="H53" s="44"/>
      <c r="I53" s="155" t="s">
        <v>25</v>
      </c>
      <c r="J53" s="156" t="str">
        <f>IF(J14="","",J14)</f>
        <v>17. 10. 2018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27</v>
      </c>
      <c r="D55" s="44"/>
      <c r="E55" s="44"/>
      <c r="F55" s="32" t="str">
        <f>E17</f>
        <v>SŽDC s.o., OŘ Ústí n.L., ST Ústí n.L.</v>
      </c>
      <c r="G55" s="44"/>
      <c r="H55" s="44"/>
      <c r="I55" s="155" t="s">
        <v>35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33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189</v>
      </c>
      <c r="D58" s="168"/>
      <c r="E58" s="168"/>
      <c r="F58" s="168"/>
      <c r="G58" s="168"/>
      <c r="H58" s="168"/>
      <c r="I58" s="182"/>
      <c r="J58" s="183" t="s">
        <v>190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191</v>
      </c>
      <c r="D60" s="44"/>
      <c r="E60" s="44"/>
      <c r="F60" s="44"/>
      <c r="G60" s="44"/>
      <c r="H60" s="44"/>
      <c r="I60" s="153"/>
      <c r="J60" s="164">
        <f>J82</f>
        <v>0</v>
      </c>
      <c r="K60" s="48"/>
      <c r="AU60" s="21" t="s">
        <v>192</v>
      </c>
    </row>
    <row r="61" s="1" customFormat="1" ht="21.84" customHeight="1">
      <c r="B61" s="43"/>
      <c r="C61" s="44"/>
      <c r="D61" s="44"/>
      <c r="E61" s="44"/>
      <c r="F61" s="44"/>
      <c r="G61" s="44"/>
      <c r="H61" s="44"/>
      <c r="I61" s="153"/>
      <c r="J61" s="44"/>
      <c r="K61" s="48"/>
    </row>
    <row r="62" s="1" customFormat="1" ht="6.96" customHeight="1">
      <c r="B62" s="64"/>
      <c r="C62" s="65"/>
      <c r="D62" s="65"/>
      <c r="E62" s="65"/>
      <c r="F62" s="65"/>
      <c r="G62" s="65"/>
      <c r="H62" s="65"/>
      <c r="I62" s="175"/>
      <c r="J62" s="65"/>
      <c r="K62" s="66"/>
    </row>
    <row r="66" s="1" customFormat="1" ht="6.96" customHeight="1">
      <c r="B66" s="67"/>
      <c r="C66" s="68"/>
      <c r="D66" s="68"/>
      <c r="E66" s="68"/>
      <c r="F66" s="68"/>
      <c r="G66" s="68"/>
      <c r="H66" s="68"/>
      <c r="I66" s="178"/>
      <c r="J66" s="68"/>
      <c r="K66" s="68"/>
      <c r="L66" s="69"/>
    </row>
    <row r="67" s="1" customFormat="1" ht="36.96" customHeight="1">
      <c r="B67" s="43"/>
      <c r="C67" s="70" t="s">
        <v>193</v>
      </c>
      <c r="D67" s="71"/>
      <c r="E67" s="71"/>
      <c r="F67" s="71"/>
      <c r="G67" s="71"/>
      <c r="H67" s="71"/>
      <c r="I67" s="186"/>
      <c r="J67" s="71"/>
      <c r="K67" s="71"/>
      <c r="L67" s="69"/>
    </row>
    <row r="68" s="1" customFormat="1" ht="6.96" customHeight="1">
      <c r="B68" s="43"/>
      <c r="C68" s="71"/>
      <c r="D68" s="71"/>
      <c r="E68" s="71"/>
      <c r="F68" s="71"/>
      <c r="G68" s="71"/>
      <c r="H68" s="71"/>
      <c r="I68" s="186"/>
      <c r="J68" s="71"/>
      <c r="K68" s="71"/>
      <c r="L68" s="69"/>
    </row>
    <row r="69" s="1" customFormat="1" ht="14.4" customHeight="1">
      <c r="B69" s="43"/>
      <c r="C69" s="73" t="s">
        <v>18</v>
      </c>
      <c r="D69" s="71"/>
      <c r="E69" s="71"/>
      <c r="F69" s="71"/>
      <c r="G69" s="71"/>
      <c r="H69" s="71"/>
      <c r="I69" s="186"/>
      <c r="J69" s="71"/>
      <c r="K69" s="71"/>
      <c r="L69" s="69"/>
    </row>
    <row r="70" s="1" customFormat="1" ht="16.5" customHeight="1">
      <c r="B70" s="43"/>
      <c r="C70" s="71"/>
      <c r="D70" s="71"/>
      <c r="E70" s="187" t="str">
        <f>E7</f>
        <v>Výměna kolejnic u ST Ústí n.L. v úseku Mělník - Děčín východ a navazujících tratích</v>
      </c>
      <c r="F70" s="73"/>
      <c r="G70" s="73"/>
      <c r="H70" s="73"/>
      <c r="I70" s="186"/>
      <c r="J70" s="71"/>
      <c r="K70" s="71"/>
      <c r="L70" s="69"/>
    </row>
    <row r="71">
      <c r="B71" s="25"/>
      <c r="C71" s="73" t="s">
        <v>184</v>
      </c>
      <c r="D71" s="188"/>
      <c r="E71" s="188"/>
      <c r="F71" s="188"/>
      <c r="G71" s="188"/>
      <c r="H71" s="188"/>
      <c r="I71" s="145"/>
      <c r="J71" s="188"/>
      <c r="K71" s="188"/>
      <c r="L71" s="189"/>
    </row>
    <row r="72" s="1" customFormat="1" ht="16.5" customHeight="1">
      <c r="B72" s="43"/>
      <c r="C72" s="71"/>
      <c r="D72" s="71"/>
      <c r="E72" s="187" t="s">
        <v>609</v>
      </c>
      <c r="F72" s="71"/>
      <c r="G72" s="71"/>
      <c r="H72" s="71"/>
      <c r="I72" s="186"/>
      <c r="J72" s="71"/>
      <c r="K72" s="71"/>
      <c r="L72" s="69"/>
    </row>
    <row r="73" s="1" customFormat="1" ht="14.4" customHeight="1">
      <c r="B73" s="43"/>
      <c r="C73" s="73" t="s">
        <v>186</v>
      </c>
      <c r="D73" s="71"/>
      <c r="E73" s="71"/>
      <c r="F73" s="71"/>
      <c r="G73" s="71"/>
      <c r="H73" s="71"/>
      <c r="I73" s="186"/>
      <c r="J73" s="71"/>
      <c r="K73" s="71"/>
      <c r="L73" s="69"/>
    </row>
    <row r="74" s="1" customFormat="1" ht="17.25" customHeight="1">
      <c r="B74" s="43"/>
      <c r="C74" s="71"/>
      <c r="D74" s="71"/>
      <c r="E74" s="79" t="str">
        <f>E11</f>
        <v>SO 03.1 - SO 03.1 - km 425,220 – 425,580</v>
      </c>
      <c r="F74" s="71"/>
      <c r="G74" s="71"/>
      <c r="H74" s="71"/>
      <c r="I74" s="186"/>
      <c r="J74" s="71"/>
      <c r="K74" s="71"/>
      <c r="L74" s="69"/>
    </row>
    <row r="75" s="1" customFormat="1" ht="6.96" customHeight="1">
      <c r="B75" s="43"/>
      <c r="C75" s="71"/>
      <c r="D75" s="71"/>
      <c r="E75" s="71"/>
      <c r="F75" s="71"/>
      <c r="G75" s="71"/>
      <c r="H75" s="71"/>
      <c r="I75" s="186"/>
      <c r="J75" s="71"/>
      <c r="K75" s="71"/>
      <c r="L75" s="69"/>
    </row>
    <row r="76" s="1" customFormat="1" ht="18" customHeight="1">
      <c r="B76" s="43"/>
      <c r="C76" s="73" t="s">
        <v>23</v>
      </c>
      <c r="D76" s="71"/>
      <c r="E76" s="71"/>
      <c r="F76" s="190" t="str">
        <f>F14</f>
        <v>trať 072, 073, 081, 083 a 130</v>
      </c>
      <c r="G76" s="71"/>
      <c r="H76" s="71"/>
      <c r="I76" s="191" t="s">
        <v>25</v>
      </c>
      <c r="J76" s="82" t="str">
        <f>IF(J14="","",J14)</f>
        <v>17. 10. 2018</v>
      </c>
      <c r="K76" s="71"/>
      <c r="L76" s="69"/>
    </row>
    <row r="77" s="1" customFormat="1" ht="6.96" customHeight="1">
      <c r="B77" s="43"/>
      <c r="C77" s="71"/>
      <c r="D77" s="71"/>
      <c r="E77" s="71"/>
      <c r="F77" s="71"/>
      <c r="G77" s="71"/>
      <c r="H77" s="71"/>
      <c r="I77" s="186"/>
      <c r="J77" s="71"/>
      <c r="K77" s="71"/>
      <c r="L77" s="69"/>
    </row>
    <row r="78" s="1" customFormat="1">
      <c r="B78" s="43"/>
      <c r="C78" s="73" t="s">
        <v>27</v>
      </c>
      <c r="D78" s="71"/>
      <c r="E78" s="71"/>
      <c r="F78" s="190" t="str">
        <f>E17</f>
        <v>SŽDC s.o., OŘ Ústí n.L., ST Ústí n.L.</v>
      </c>
      <c r="G78" s="71"/>
      <c r="H78" s="71"/>
      <c r="I78" s="191" t="s">
        <v>35</v>
      </c>
      <c r="J78" s="190" t="str">
        <f>E23</f>
        <v xml:space="preserve"> </v>
      </c>
      <c r="K78" s="71"/>
      <c r="L78" s="69"/>
    </row>
    <row r="79" s="1" customFormat="1" ht="14.4" customHeight="1">
      <c r="B79" s="43"/>
      <c r="C79" s="73" t="s">
        <v>33</v>
      </c>
      <c r="D79" s="71"/>
      <c r="E79" s="71"/>
      <c r="F79" s="190" t="str">
        <f>IF(E20="","",E20)</f>
        <v/>
      </c>
      <c r="G79" s="71"/>
      <c r="H79" s="71"/>
      <c r="I79" s="186"/>
      <c r="J79" s="71"/>
      <c r="K79" s="71"/>
      <c r="L79" s="69"/>
    </row>
    <row r="80" s="1" customFormat="1" ht="10.32" customHeight="1">
      <c r="B80" s="43"/>
      <c r="C80" s="71"/>
      <c r="D80" s="71"/>
      <c r="E80" s="71"/>
      <c r="F80" s="71"/>
      <c r="G80" s="71"/>
      <c r="H80" s="71"/>
      <c r="I80" s="186"/>
      <c r="J80" s="71"/>
      <c r="K80" s="71"/>
      <c r="L80" s="69"/>
    </row>
    <row r="81" s="8" customFormat="1" ht="29.28" customHeight="1">
      <c r="B81" s="192"/>
      <c r="C81" s="193" t="s">
        <v>194</v>
      </c>
      <c r="D81" s="194" t="s">
        <v>58</v>
      </c>
      <c r="E81" s="194" t="s">
        <v>54</v>
      </c>
      <c r="F81" s="194" t="s">
        <v>195</v>
      </c>
      <c r="G81" s="194" t="s">
        <v>196</v>
      </c>
      <c r="H81" s="194" t="s">
        <v>197</v>
      </c>
      <c r="I81" s="195" t="s">
        <v>198</v>
      </c>
      <c r="J81" s="194" t="s">
        <v>190</v>
      </c>
      <c r="K81" s="196" t="s">
        <v>199</v>
      </c>
      <c r="L81" s="197"/>
      <c r="M81" s="99" t="s">
        <v>200</v>
      </c>
      <c r="N81" s="100" t="s">
        <v>43</v>
      </c>
      <c r="O81" s="100" t="s">
        <v>201</v>
      </c>
      <c r="P81" s="100" t="s">
        <v>202</v>
      </c>
      <c r="Q81" s="100" t="s">
        <v>203</v>
      </c>
      <c r="R81" s="100" t="s">
        <v>204</v>
      </c>
      <c r="S81" s="100" t="s">
        <v>205</v>
      </c>
      <c r="T81" s="101" t="s">
        <v>206</v>
      </c>
    </row>
    <row r="82" s="1" customFormat="1" ht="29.28" customHeight="1">
      <c r="B82" s="43"/>
      <c r="C82" s="105" t="s">
        <v>191</v>
      </c>
      <c r="D82" s="71"/>
      <c r="E82" s="71"/>
      <c r="F82" s="71"/>
      <c r="G82" s="71"/>
      <c r="H82" s="71"/>
      <c r="I82" s="186"/>
      <c r="J82" s="198">
        <f>BK82</f>
        <v>0</v>
      </c>
      <c r="K82" s="71"/>
      <c r="L82" s="69"/>
      <c r="M82" s="102"/>
      <c r="N82" s="103"/>
      <c r="O82" s="103"/>
      <c r="P82" s="199">
        <f>SUM(P83:P127)</f>
        <v>0</v>
      </c>
      <c r="Q82" s="103"/>
      <c r="R82" s="199">
        <f>SUM(R83:R127)</f>
        <v>0.27845999999999999</v>
      </c>
      <c r="S82" s="103"/>
      <c r="T82" s="200">
        <f>SUM(T83:T127)</f>
        <v>0</v>
      </c>
      <c r="AT82" s="21" t="s">
        <v>72</v>
      </c>
      <c r="AU82" s="21" t="s">
        <v>192</v>
      </c>
      <c r="BK82" s="201">
        <f>SUM(BK83:BK127)</f>
        <v>0</v>
      </c>
    </row>
    <row r="83" s="1" customFormat="1" ht="38.25" customHeight="1">
      <c r="B83" s="43"/>
      <c r="C83" s="202" t="s">
        <v>80</v>
      </c>
      <c r="D83" s="202" t="s">
        <v>207</v>
      </c>
      <c r="E83" s="203" t="s">
        <v>208</v>
      </c>
      <c r="F83" s="204" t="s">
        <v>209</v>
      </c>
      <c r="G83" s="205" t="s">
        <v>210</v>
      </c>
      <c r="H83" s="206">
        <v>16</v>
      </c>
      <c r="I83" s="207"/>
      <c r="J83" s="208">
        <f>ROUND(I83*H83,2)</f>
        <v>0</v>
      </c>
      <c r="K83" s="204" t="s">
        <v>211</v>
      </c>
      <c r="L83" s="69"/>
      <c r="M83" s="209" t="s">
        <v>21</v>
      </c>
      <c r="N83" s="210" t="s">
        <v>44</v>
      </c>
      <c r="O83" s="44"/>
      <c r="P83" s="211">
        <f>O83*H83</f>
        <v>0</v>
      </c>
      <c r="Q83" s="211">
        <v>0</v>
      </c>
      <c r="R83" s="211">
        <f>Q83*H83</f>
        <v>0</v>
      </c>
      <c r="S83" s="211">
        <v>0</v>
      </c>
      <c r="T83" s="212">
        <f>S83*H83</f>
        <v>0</v>
      </c>
      <c r="AR83" s="21" t="s">
        <v>212</v>
      </c>
      <c r="AT83" s="21" t="s">
        <v>207</v>
      </c>
      <c r="AU83" s="21" t="s">
        <v>73</v>
      </c>
      <c r="AY83" s="21" t="s">
        <v>213</v>
      </c>
      <c r="BE83" s="213">
        <f>IF(N83="základní",J83,0)</f>
        <v>0</v>
      </c>
      <c r="BF83" s="213">
        <f>IF(N83="snížená",J83,0)</f>
        <v>0</v>
      </c>
      <c r="BG83" s="213">
        <f>IF(N83="zákl. přenesená",J83,0)</f>
        <v>0</v>
      </c>
      <c r="BH83" s="213">
        <f>IF(N83="sníž. přenesená",J83,0)</f>
        <v>0</v>
      </c>
      <c r="BI83" s="213">
        <f>IF(N83="nulová",J83,0)</f>
        <v>0</v>
      </c>
      <c r="BJ83" s="21" t="s">
        <v>80</v>
      </c>
      <c r="BK83" s="213">
        <f>ROUND(I83*H83,2)</f>
        <v>0</v>
      </c>
      <c r="BL83" s="21" t="s">
        <v>212</v>
      </c>
      <c r="BM83" s="21" t="s">
        <v>611</v>
      </c>
    </row>
    <row r="84" s="1" customFormat="1">
      <c r="B84" s="43"/>
      <c r="C84" s="71"/>
      <c r="D84" s="214" t="s">
        <v>215</v>
      </c>
      <c r="E84" s="71"/>
      <c r="F84" s="215" t="s">
        <v>216</v>
      </c>
      <c r="G84" s="71"/>
      <c r="H84" s="71"/>
      <c r="I84" s="186"/>
      <c r="J84" s="71"/>
      <c r="K84" s="71"/>
      <c r="L84" s="69"/>
      <c r="M84" s="216"/>
      <c r="N84" s="44"/>
      <c r="O84" s="44"/>
      <c r="P84" s="44"/>
      <c r="Q84" s="44"/>
      <c r="R84" s="44"/>
      <c r="S84" s="44"/>
      <c r="T84" s="92"/>
      <c r="AT84" s="21" t="s">
        <v>215</v>
      </c>
      <c r="AU84" s="21" t="s">
        <v>73</v>
      </c>
    </row>
    <row r="85" s="9" customFormat="1">
      <c r="B85" s="217"/>
      <c r="C85" s="218"/>
      <c r="D85" s="214" t="s">
        <v>217</v>
      </c>
      <c r="E85" s="219" t="s">
        <v>21</v>
      </c>
      <c r="F85" s="220" t="s">
        <v>290</v>
      </c>
      <c r="G85" s="218"/>
      <c r="H85" s="221">
        <v>16</v>
      </c>
      <c r="I85" s="222"/>
      <c r="J85" s="218"/>
      <c r="K85" s="218"/>
      <c r="L85" s="223"/>
      <c r="M85" s="224"/>
      <c r="N85" s="225"/>
      <c r="O85" s="225"/>
      <c r="P85" s="225"/>
      <c r="Q85" s="225"/>
      <c r="R85" s="225"/>
      <c r="S85" s="225"/>
      <c r="T85" s="226"/>
      <c r="AT85" s="227" t="s">
        <v>217</v>
      </c>
      <c r="AU85" s="227" t="s">
        <v>73</v>
      </c>
      <c r="AV85" s="9" t="s">
        <v>82</v>
      </c>
      <c r="AW85" s="9" t="s">
        <v>37</v>
      </c>
      <c r="AX85" s="9" t="s">
        <v>80</v>
      </c>
      <c r="AY85" s="227" t="s">
        <v>213</v>
      </c>
    </row>
    <row r="86" s="1" customFormat="1" ht="76.5" customHeight="1">
      <c r="B86" s="43"/>
      <c r="C86" s="202" t="s">
        <v>82</v>
      </c>
      <c r="D86" s="202" t="s">
        <v>207</v>
      </c>
      <c r="E86" s="203" t="s">
        <v>219</v>
      </c>
      <c r="F86" s="204" t="s">
        <v>220</v>
      </c>
      <c r="G86" s="205" t="s">
        <v>221</v>
      </c>
      <c r="H86" s="206">
        <v>720</v>
      </c>
      <c r="I86" s="207"/>
      <c r="J86" s="208">
        <f>ROUND(I86*H86,2)</f>
        <v>0</v>
      </c>
      <c r="K86" s="204" t="s">
        <v>211</v>
      </c>
      <c r="L86" s="69"/>
      <c r="M86" s="209" t="s">
        <v>21</v>
      </c>
      <c r="N86" s="210" t="s">
        <v>44</v>
      </c>
      <c r="O86" s="44"/>
      <c r="P86" s="211">
        <f>O86*H86</f>
        <v>0</v>
      </c>
      <c r="Q86" s="211">
        <v>0</v>
      </c>
      <c r="R86" s="211">
        <f>Q86*H86</f>
        <v>0</v>
      </c>
      <c r="S86" s="211">
        <v>0</v>
      </c>
      <c r="T86" s="212">
        <f>S86*H86</f>
        <v>0</v>
      </c>
      <c r="AR86" s="21" t="s">
        <v>212</v>
      </c>
      <c r="AT86" s="21" t="s">
        <v>207</v>
      </c>
      <c r="AU86" s="21" t="s">
        <v>73</v>
      </c>
      <c r="AY86" s="21" t="s">
        <v>213</v>
      </c>
      <c r="BE86" s="213">
        <f>IF(N86="základní",J86,0)</f>
        <v>0</v>
      </c>
      <c r="BF86" s="213">
        <f>IF(N86="snížená",J86,0)</f>
        <v>0</v>
      </c>
      <c r="BG86" s="213">
        <f>IF(N86="zákl. přenesená",J86,0)</f>
        <v>0</v>
      </c>
      <c r="BH86" s="213">
        <f>IF(N86="sníž. přenesená",J86,0)</f>
        <v>0</v>
      </c>
      <c r="BI86" s="213">
        <f>IF(N86="nulová",J86,0)</f>
        <v>0</v>
      </c>
      <c r="BJ86" s="21" t="s">
        <v>80</v>
      </c>
      <c r="BK86" s="213">
        <f>ROUND(I86*H86,2)</f>
        <v>0</v>
      </c>
      <c r="BL86" s="21" t="s">
        <v>212</v>
      </c>
      <c r="BM86" s="21" t="s">
        <v>612</v>
      </c>
    </row>
    <row r="87" s="1" customFormat="1">
      <c r="B87" s="43"/>
      <c r="C87" s="71"/>
      <c r="D87" s="214" t="s">
        <v>215</v>
      </c>
      <c r="E87" s="71"/>
      <c r="F87" s="215" t="s">
        <v>223</v>
      </c>
      <c r="G87" s="71"/>
      <c r="H87" s="71"/>
      <c r="I87" s="186"/>
      <c r="J87" s="71"/>
      <c r="K87" s="71"/>
      <c r="L87" s="69"/>
      <c r="M87" s="216"/>
      <c r="N87" s="44"/>
      <c r="O87" s="44"/>
      <c r="P87" s="44"/>
      <c r="Q87" s="44"/>
      <c r="R87" s="44"/>
      <c r="S87" s="44"/>
      <c r="T87" s="92"/>
      <c r="AT87" s="21" t="s">
        <v>215</v>
      </c>
      <c r="AU87" s="21" t="s">
        <v>73</v>
      </c>
    </row>
    <row r="88" s="10" customFormat="1">
      <c r="B88" s="228"/>
      <c r="C88" s="229"/>
      <c r="D88" s="214" t="s">
        <v>217</v>
      </c>
      <c r="E88" s="230" t="s">
        <v>21</v>
      </c>
      <c r="F88" s="231" t="s">
        <v>613</v>
      </c>
      <c r="G88" s="229"/>
      <c r="H88" s="230" t="s">
        <v>21</v>
      </c>
      <c r="I88" s="232"/>
      <c r="J88" s="229"/>
      <c r="K88" s="229"/>
      <c r="L88" s="233"/>
      <c r="M88" s="234"/>
      <c r="N88" s="235"/>
      <c r="O88" s="235"/>
      <c r="P88" s="235"/>
      <c r="Q88" s="235"/>
      <c r="R88" s="235"/>
      <c r="S88" s="235"/>
      <c r="T88" s="236"/>
      <c r="AT88" s="237" t="s">
        <v>217</v>
      </c>
      <c r="AU88" s="237" t="s">
        <v>73</v>
      </c>
      <c r="AV88" s="10" t="s">
        <v>80</v>
      </c>
      <c r="AW88" s="10" t="s">
        <v>37</v>
      </c>
      <c r="AX88" s="10" t="s">
        <v>73</v>
      </c>
      <c r="AY88" s="237" t="s">
        <v>213</v>
      </c>
    </row>
    <row r="89" s="9" customFormat="1">
      <c r="B89" s="217"/>
      <c r="C89" s="218"/>
      <c r="D89" s="214" t="s">
        <v>217</v>
      </c>
      <c r="E89" s="219" t="s">
        <v>21</v>
      </c>
      <c r="F89" s="220" t="s">
        <v>390</v>
      </c>
      <c r="G89" s="218"/>
      <c r="H89" s="221">
        <v>720</v>
      </c>
      <c r="I89" s="222"/>
      <c r="J89" s="218"/>
      <c r="K89" s="218"/>
      <c r="L89" s="223"/>
      <c r="M89" s="224"/>
      <c r="N89" s="225"/>
      <c r="O89" s="225"/>
      <c r="P89" s="225"/>
      <c r="Q89" s="225"/>
      <c r="R89" s="225"/>
      <c r="S89" s="225"/>
      <c r="T89" s="226"/>
      <c r="AT89" s="227" t="s">
        <v>217</v>
      </c>
      <c r="AU89" s="227" t="s">
        <v>73</v>
      </c>
      <c r="AV89" s="9" t="s">
        <v>82</v>
      </c>
      <c r="AW89" s="9" t="s">
        <v>37</v>
      </c>
      <c r="AX89" s="9" t="s">
        <v>80</v>
      </c>
      <c r="AY89" s="227" t="s">
        <v>213</v>
      </c>
    </row>
    <row r="90" s="1" customFormat="1" ht="51" customHeight="1">
      <c r="B90" s="43"/>
      <c r="C90" s="202" t="s">
        <v>226</v>
      </c>
      <c r="D90" s="202" t="s">
        <v>207</v>
      </c>
      <c r="E90" s="203" t="s">
        <v>227</v>
      </c>
      <c r="F90" s="204" t="s">
        <v>228</v>
      </c>
      <c r="G90" s="205" t="s">
        <v>210</v>
      </c>
      <c r="H90" s="206">
        <v>1326</v>
      </c>
      <c r="I90" s="207"/>
      <c r="J90" s="208">
        <f>ROUND(I90*H90,2)</f>
        <v>0</v>
      </c>
      <c r="K90" s="204" t="s">
        <v>211</v>
      </c>
      <c r="L90" s="69"/>
      <c r="M90" s="209" t="s">
        <v>21</v>
      </c>
      <c r="N90" s="210" t="s">
        <v>44</v>
      </c>
      <c r="O90" s="44"/>
      <c r="P90" s="211">
        <f>O90*H90</f>
        <v>0</v>
      </c>
      <c r="Q90" s="211">
        <v>0</v>
      </c>
      <c r="R90" s="211">
        <f>Q90*H90</f>
        <v>0</v>
      </c>
      <c r="S90" s="211">
        <v>0</v>
      </c>
      <c r="T90" s="212">
        <f>S90*H90</f>
        <v>0</v>
      </c>
      <c r="AR90" s="21" t="s">
        <v>212</v>
      </c>
      <c r="AT90" s="21" t="s">
        <v>207</v>
      </c>
      <c r="AU90" s="21" t="s">
        <v>73</v>
      </c>
      <c r="AY90" s="21" t="s">
        <v>213</v>
      </c>
      <c r="BE90" s="213">
        <f>IF(N90="základní",J90,0)</f>
        <v>0</v>
      </c>
      <c r="BF90" s="213">
        <f>IF(N90="snížená",J90,0)</f>
        <v>0</v>
      </c>
      <c r="BG90" s="213">
        <f>IF(N90="zákl. přenesená",J90,0)</f>
        <v>0</v>
      </c>
      <c r="BH90" s="213">
        <f>IF(N90="sníž. přenesená",J90,0)</f>
        <v>0</v>
      </c>
      <c r="BI90" s="213">
        <f>IF(N90="nulová",J90,0)</f>
        <v>0</v>
      </c>
      <c r="BJ90" s="21" t="s">
        <v>80</v>
      </c>
      <c r="BK90" s="213">
        <f>ROUND(I90*H90,2)</f>
        <v>0</v>
      </c>
      <c r="BL90" s="21" t="s">
        <v>212</v>
      </c>
      <c r="BM90" s="21" t="s">
        <v>614</v>
      </c>
    </row>
    <row r="91" s="1" customFormat="1">
      <c r="B91" s="43"/>
      <c r="C91" s="71"/>
      <c r="D91" s="214" t="s">
        <v>215</v>
      </c>
      <c r="E91" s="71"/>
      <c r="F91" s="215" t="s">
        <v>230</v>
      </c>
      <c r="G91" s="71"/>
      <c r="H91" s="71"/>
      <c r="I91" s="186"/>
      <c r="J91" s="71"/>
      <c r="K91" s="71"/>
      <c r="L91" s="69"/>
      <c r="M91" s="216"/>
      <c r="N91" s="44"/>
      <c r="O91" s="44"/>
      <c r="P91" s="44"/>
      <c r="Q91" s="44"/>
      <c r="R91" s="44"/>
      <c r="S91" s="44"/>
      <c r="T91" s="92"/>
      <c r="AT91" s="21" t="s">
        <v>215</v>
      </c>
      <c r="AU91" s="21" t="s">
        <v>73</v>
      </c>
    </row>
    <row r="92" s="9" customFormat="1">
      <c r="B92" s="217"/>
      <c r="C92" s="218"/>
      <c r="D92" s="214" t="s">
        <v>217</v>
      </c>
      <c r="E92" s="219" t="s">
        <v>21</v>
      </c>
      <c r="F92" s="220" t="s">
        <v>508</v>
      </c>
      <c r="G92" s="218"/>
      <c r="H92" s="221">
        <v>1326</v>
      </c>
      <c r="I92" s="222"/>
      <c r="J92" s="218"/>
      <c r="K92" s="218"/>
      <c r="L92" s="223"/>
      <c r="M92" s="224"/>
      <c r="N92" s="225"/>
      <c r="O92" s="225"/>
      <c r="P92" s="225"/>
      <c r="Q92" s="225"/>
      <c r="R92" s="225"/>
      <c r="S92" s="225"/>
      <c r="T92" s="226"/>
      <c r="AT92" s="227" t="s">
        <v>217</v>
      </c>
      <c r="AU92" s="227" t="s">
        <v>73</v>
      </c>
      <c r="AV92" s="9" t="s">
        <v>82</v>
      </c>
      <c r="AW92" s="9" t="s">
        <v>37</v>
      </c>
      <c r="AX92" s="9" t="s">
        <v>80</v>
      </c>
      <c r="AY92" s="227" t="s">
        <v>213</v>
      </c>
    </row>
    <row r="93" s="1" customFormat="1" ht="16.5" customHeight="1">
      <c r="B93" s="43"/>
      <c r="C93" s="238" t="s">
        <v>212</v>
      </c>
      <c r="D93" s="238" t="s">
        <v>232</v>
      </c>
      <c r="E93" s="239" t="s">
        <v>233</v>
      </c>
      <c r="F93" s="240" t="s">
        <v>234</v>
      </c>
      <c r="G93" s="241" t="s">
        <v>210</v>
      </c>
      <c r="H93" s="242">
        <v>1326</v>
      </c>
      <c r="I93" s="243"/>
      <c r="J93" s="244">
        <f>ROUND(I93*H93,2)</f>
        <v>0</v>
      </c>
      <c r="K93" s="240" t="s">
        <v>211</v>
      </c>
      <c r="L93" s="245"/>
      <c r="M93" s="246" t="s">
        <v>21</v>
      </c>
      <c r="N93" s="247" t="s">
        <v>44</v>
      </c>
      <c r="O93" s="44"/>
      <c r="P93" s="211">
        <f>O93*H93</f>
        <v>0</v>
      </c>
      <c r="Q93" s="211">
        <v>0.00021000000000000001</v>
      </c>
      <c r="R93" s="211">
        <f>Q93*H93</f>
        <v>0.27845999999999999</v>
      </c>
      <c r="S93" s="211">
        <v>0</v>
      </c>
      <c r="T93" s="212">
        <f>S93*H93</f>
        <v>0</v>
      </c>
      <c r="AR93" s="21" t="s">
        <v>235</v>
      </c>
      <c r="AT93" s="21" t="s">
        <v>232</v>
      </c>
      <c r="AU93" s="21" t="s">
        <v>73</v>
      </c>
      <c r="AY93" s="21" t="s">
        <v>213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21" t="s">
        <v>80</v>
      </c>
      <c r="BK93" s="213">
        <f>ROUND(I93*H93,2)</f>
        <v>0</v>
      </c>
      <c r="BL93" s="21" t="s">
        <v>212</v>
      </c>
      <c r="BM93" s="21" t="s">
        <v>615</v>
      </c>
    </row>
    <row r="94" s="9" customFormat="1">
      <c r="B94" s="217"/>
      <c r="C94" s="218"/>
      <c r="D94" s="214" t="s">
        <v>217</v>
      </c>
      <c r="E94" s="219" t="s">
        <v>21</v>
      </c>
      <c r="F94" s="220" t="s">
        <v>508</v>
      </c>
      <c r="G94" s="218"/>
      <c r="H94" s="221">
        <v>1326</v>
      </c>
      <c r="I94" s="222"/>
      <c r="J94" s="218"/>
      <c r="K94" s="218"/>
      <c r="L94" s="223"/>
      <c r="M94" s="224"/>
      <c r="N94" s="225"/>
      <c r="O94" s="225"/>
      <c r="P94" s="225"/>
      <c r="Q94" s="225"/>
      <c r="R94" s="225"/>
      <c r="S94" s="225"/>
      <c r="T94" s="226"/>
      <c r="AT94" s="227" t="s">
        <v>217</v>
      </c>
      <c r="AU94" s="227" t="s">
        <v>73</v>
      </c>
      <c r="AV94" s="9" t="s">
        <v>82</v>
      </c>
      <c r="AW94" s="9" t="s">
        <v>37</v>
      </c>
      <c r="AX94" s="9" t="s">
        <v>80</v>
      </c>
      <c r="AY94" s="227" t="s">
        <v>213</v>
      </c>
    </row>
    <row r="95" s="1" customFormat="1" ht="76.5" customHeight="1">
      <c r="B95" s="43"/>
      <c r="C95" s="202" t="s">
        <v>237</v>
      </c>
      <c r="D95" s="202" t="s">
        <v>207</v>
      </c>
      <c r="E95" s="203" t="s">
        <v>332</v>
      </c>
      <c r="F95" s="204" t="s">
        <v>333</v>
      </c>
      <c r="G95" s="205" t="s">
        <v>250</v>
      </c>
      <c r="H95" s="206">
        <v>2</v>
      </c>
      <c r="I95" s="207"/>
      <c r="J95" s="208">
        <f>ROUND(I95*H95,2)</f>
        <v>0</v>
      </c>
      <c r="K95" s="204" t="s">
        <v>211</v>
      </c>
      <c r="L95" s="69"/>
      <c r="M95" s="209" t="s">
        <v>21</v>
      </c>
      <c r="N95" s="210" t="s">
        <v>44</v>
      </c>
      <c r="O95" s="44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AR95" s="21" t="s">
        <v>212</v>
      </c>
      <c r="AT95" s="21" t="s">
        <v>207</v>
      </c>
      <c r="AU95" s="21" t="s">
        <v>73</v>
      </c>
      <c r="AY95" s="21" t="s">
        <v>213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21" t="s">
        <v>80</v>
      </c>
      <c r="BK95" s="213">
        <f>ROUND(I95*H95,2)</f>
        <v>0</v>
      </c>
      <c r="BL95" s="21" t="s">
        <v>212</v>
      </c>
      <c r="BM95" s="21" t="s">
        <v>616</v>
      </c>
    </row>
    <row r="96" s="1" customFormat="1">
      <c r="B96" s="43"/>
      <c r="C96" s="71"/>
      <c r="D96" s="214" t="s">
        <v>215</v>
      </c>
      <c r="E96" s="71"/>
      <c r="F96" s="215" t="s">
        <v>252</v>
      </c>
      <c r="G96" s="71"/>
      <c r="H96" s="71"/>
      <c r="I96" s="186"/>
      <c r="J96" s="71"/>
      <c r="K96" s="71"/>
      <c r="L96" s="69"/>
      <c r="M96" s="216"/>
      <c r="N96" s="44"/>
      <c r="O96" s="44"/>
      <c r="P96" s="44"/>
      <c r="Q96" s="44"/>
      <c r="R96" s="44"/>
      <c r="S96" s="44"/>
      <c r="T96" s="92"/>
      <c r="AT96" s="21" t="s">
        <v>215</v>
      </c>
      <c r="AU96" s="21" t="s">
        <v>73</v>
      </c>
    </row>
    <row r="97" s="9" customFormat="1">
      <c r="B97" s="217"/>
      <c r="C97" s="218"/>
      <c r="D97" s="214" t="s">
        <v>217</v>
      </c>
      <c r="E97" s="219" t="s">
        <v>21</v>
      </c>
      <c r="F97" s="220" t="s">
        <v>82</v>
      </c>
      <c r="G97" s="218"/>
      <c r="H97" s="221">
        <v>2</v>
      </c>
      <c r="I97" s="222"/>
      <c r="J97" s="218"/>
      <c r="K97" s="218"/>
      <c r="L97" s="223"/>
      <c r="M97" s="224"/>
      <c r="N97" s="225"/>
      <c r="O97" s="225"/>
      <c r="P97" s="225"/>
      <c r="Q97" s="225"/>
      <c r="R97" s="225"/>
      <c r="S97" s="225"/>
      <c r="T97" s="226"/>
      <c r="AT97" s="227" t="s">
        <v>217</v>
      </c>
      <c r="AU97" s="227" t="s">
        <v>73</v>
      </c>
      <c r="AV97" s="9" t="s">
        <v>82</v>
      </c>
      <c r="AW97" s="9" t="s">
        <v>37</v>
      </c>
      <c r="AX97" s="9" t="s">
        <v>80</v>
      </c>
      <c r="AY97" s="227" t="s">
        <v>213</v>
      </c>
    </row>
    <row r="98" s="1" customFormat="1" ht="76.5" customHeight="1">
      <c r="B98" s="43"/>
      <c r="C98" s="202" t="s">
        <v>243</v>
      </c>
      <c r="D98" s="202" t="s">
        <v>207</v>
      </c>
      <c r="E98" s="203" t="s">
        <v>248</v>
      </c>
      <c r="F98" s="204" t="s">
        <v>249</v>
      </c>
      <c r="G98" s="205" t="s">
        <v>250</v>
      </c>
      <c r="H98" s="206">
        <v>2</v>
      </c>
      <c r="I98" s="207"/>
      <c r="J98" s="208">
        <f>ROUND(I98*H98,2)</f>
        <v>0</v>
      </c>
      <c r="K98" s="204" t="s">
        <v>211</v>
      </c>
      <c r="L98" s="69"/>
      <c r="M98" s="209" t="s">
        <v>21</v>
      </c>
      <c r="N98" s="210" t="s">
        <v>44</v>
      </c>
      <c r="O98" s="44"/>
      <c r="P98" s="211">
        <f>O98*H98</f>
        <v>0</v>
      </c>
      <c r="Q98" s="211">
        <v>0</v>
      </c>
      <c r="R98" s="211">
        <f>Q98*H98</f>
        <v>0</v>
      </c>
      <c r="S98" s="211">
        <v>0</v>
      </c>
      <c r="T98" s="212">
        <f>S98*H98</f>
        <v>0</v>
      </c>
      <c r="AR98" s="21" t="s">
        <v>212</v>
      </c>
      <c r="AT98" s="21" t="s">
        <v>207</v>
      </c>
      <c r="AU98" s="21" t="s">
        <v>73</v>
      </c>
      <c r="AY98" s="21" t="s">
        <v>213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21" t="s">
        <v>80</v>
      </c>
      <c r="BK98" s="213">
        <f>ROUND(I98*H98,2)</f>
        <v>0</v>
      </c>
      <c r="BL98" s="21" t="s">
        <v>212</v>
      </c>
      <c r="BM98" s="21" t="s">
        <v>617</v>
      </c>
    </row>
    <row r="99" s="1" customFormat="1">
      <c r="B99" s="43"/>
      <c r="C99" s="71"/>
      <c r="D99" s="214" t="s">
        <v>215</v>
      </c>
      <c r="E99" s="71"/>
      <c r="F99" s="215" t="s">
        <v>252</v>
      </c>
      <c r="G99" s="71"/>
      <c r="H99" s="71"/>
      <c r="I99" s="186"/>
      <c r="J99" s="71"/>
      <c r="K99" s="71"/>
      <c r="L99" s="69"/>
      <c r="M99" s="216"/>
      <c r="N99" s="44"/>
      <c r="O99" s="44"/>
      <c r="P99" s="44"/>
      <c r="Q99" s="44"/>
      <c r="R99" s="44"/>
      <c r="S99" s="44"/>
      <c r="T99" s="92"/>
      <c r="AT99" s="21" t="s">
        <v>215</v>
      </c>
      <c r="AU99" s="21" t="s">
        <v>73</v>
      </c>
    </row>
    <row r="100" s="9" customFormat="1">
      <c r="B100" s="217"/>
      <c r="C100" s="218"/>
      <c r="D100" s="214" t="s">
        <v>217</v>
      </c>
      <c r="E100" s="219" t="s">
        <v>21</v>
      </c>
      <c r="F100" s="220" t="s">
        <v>82</v>
      </c>
      <c r="G100" s="218"/>
      <c r="H100" s="221">
        <v>2</v>
      </c>
      <c r="I100" s="222"/>
      <c r="J100" s="218"/>
      <c r="K100" s="218"/>
      <c r="L100" s="223"/>
      <c r="M100" s="224"/>
      <c r="N100" s="225"/>
      <c r="O100" s="225"/>
      <c r="P100" s="225"/>
      <c r="Q100" s="225"/>
      <c r="R100" s="225"/>
      <c r="S100" s="225"/>
      <c r="T100" s="226"/>
      <c r="AT100" s="227" t="s">
        <v>217</v>
      </c>
      <c r="AU100" s="227" t="s">
        <v>73</v>
      </c>
      <c r="AV100" s="9" t="s">
        <v>82</v>
      </c>
      <c r="AW100" s="9" t="s">
        <v>37</v>
      </c>
      <c r="AX100" s="9" t="s">
        <v>80</v>
      </c>
      <c r="AY100" s="227" t="s">
        <v>213</v>
      </c>
    </row>
    <row r="101" s="1" customFormat="1" ht="76.5" customHeight="1">
      <c r="B101" s="43"/>
      <c r="C101" s="202" t="s">
        <v>247</v>
      </c>
      <c r="D101" s="202" t="s">
        <v>207</v>
      </c>
      <c r="E101" s="203" t="s">
        <v>253</v>
      </c>
      <c r="F101" s="204" t="s">
        <v>254</v>
      </c>
      <c r="G101" s="205" t="s">
        <v>250</v>
      </c>
      <c r="H101" s="206">
        <v>2</v>
      </c>
      <c r="I101" s="207"/>
      <c r="J101" s="208">
        <f>ROUND(I101*H101,2)</f>
        <v>0</v>
      </c>
      <c r="K101" s="204" t="s">
        <v>211</v>
      </c>
      <c r="L101" s="69"/>
      <c r="M101" s="209" t="s">
        <v>21</v>
      </c>
      <c r="N101" s="210" t="s">
        <v>44</v>
      </c>
      <c r="O101" s="44"/>
      <c r="P101" s="211">
        <f>O101*H101</f>
        <v>0</v>
      </c>
      <c r="Q101" s="211">
        <v>0</v>
      </c>
      <c r="R101" s="211">
        <f>Q101*H101</f>
        <v>0</v>
      </c>
      <c r="S101" s="211">
        <v>0</v>
      </c>
      <c r="T101" s="212">
        <f>S101*H101</f>
        <v>0</v>
      </c>
      <c r="AR101" s="21" t="s">
        <v>212</v>
      </c>
      <c r="AT101" s="21" t="s">
        <v>207</v>
      </c>
      <c r="AU101" s="21" t="s">
        <v>73</v>
      </c>
      <c r="AY101" s="21" t="s">
        <v>213</v>
      </c>
      <c r="BE101" s="213">
        <f>IF(N101="základní",J101,0)</f>
        <v>0</v>
      </c>
      <c r="BF101" s="213">
        <f>IF(N101="snížená",J101,0)</f>
        <v>0</v>
      </c>
      <c r="BG101" s="213">
        <f>IF(N101="zákl. přenesená",J101,0)</f>
        <v>0</v>
      </c>
      <c r="BH101" s="213">
        <f>IF(N101="sníž. přenesená",J101,0)</f>
        <v>0</v>
      </c>
      <c r="BI101" s="213">
        <f>IF(N101="nulová",J101,0)</f>
        <v>0</v>
      </c>
      <c r="BJ101" s="21" t="s">
        <v>80</v>
      </c>
      <c r="BK101" s="213">
        <f>ROUND(I101*H101,2)</f>
        <v>0</v>
      </c>
      <c r="BL101" s="21" t="s">
        <v>212</v>
      </c>
      <c r="BM101" s="21" t="s">
        <v>618</v>
      </c>
    </row>
    <row r="102" s="1" customFormat="1">
      <c r="B102" s="43"/>
      <c r="C102" s="71"/>
      <c r="D102" s="214" t="s">
        <v>215</v>
      </c>
      <c r="E102" s="71"/>
      <c r="F102" s="215" t="s">
        <v>252</v>
      </c>
      <c r="G102" s="71"/>
      <c r="H102" s="71"/>
      <c r="I102" s="186"/>
      <c r="J102" s="71"/>
      <c r="K102" s="71"/>
      <c r="L102" s="69"/>
      <c r="M102" s="216"/>
      <c r="N102" s="44"/>
      <c r="O102" s="44"/>
      <c r="P102" s="44"/>
      <c r="Q102" s="44"/>
      <c r="R102" s="44"/>
      <c r="S102" s="44"/>
      <c r="T102" s="92"/>
      <c r="AT102" s="21" t="s">
        <v>215</v>
      </c>
      <c r="AU102" s="21" t="s">
        <v>73</v>
      </c>
    </row>
    <row r="103" s="9" customFormat="1">
      <c r="B103" s="217"/>
      <c r="C103" s="218"/>
      <c r="D103" s="214" t="s">
        <v>217</v>
      </c>
      <c r="E103" s="219" t="s">
        <v>21</v>
      </c>
      <c r="F103" s="220" t="s">
        <v>82</v>
      </c>
      <c r="G103" s="218"/>
      <c r="H103" s="221">
        <v>2</v>
      </c>
      <c r="I103" s="222"/>
      <c r="J103" s="218"/>
      <c r="K103" s="218"/>
      <c r="L103" s="223"/>
      <c r="M103" s="224"/>
      <c r="N103" s="225"/>
      <c r="O103" s="225"/>
      <c r="P103" s="225"/>
      <c r="Q103" s="225"/>
      <c r="R103" s="225"/>
      <c r="S103" s="225"/>
      <c r="T103" s="226"/>
      <c r="AT103" s="227" t="s">
        <v>217</v>
      </c>
      <c r="AU103" s="227" t="s">
        <v>73</v>
      </c>
      <c r="AV103" s="9" t="s">
        <v>82</v>
      </c>
      <c r="AW103" s="9" t="s">
        <v>37</v>
      </c>
      <c r="AX103" s="9" t="s">
        <v>80</v>
      </c>
      <c r="AY103" s="227" t="s">
        <v>213</v>
      </c>
    </row>
    <row r="104" s="1" customFormat="1" ht="76.5" customHeight="1">
      <c r="B104" s="43"/>
      <c r="C104" s="202" t="s">
        <v>235</v>
      </c>
      <c r="D104" s="202" t="s">
        <v>207</v>
      </c>
      <c r="E104" s="203" t="s">
        <v>257</v>
      </c>
      <c r="F104" s="204" t="s">
        <v>258</v>
      </c>
      <c r="G104" s="205" t="s">
        <v>250</v>
      </c>
      <c r="H104" s="206">
        <v>2</v>
      </c>
      <c r="I104" s="207"/>
      <c r="J104" s="208">
        <f>ROUND(I104*H104,2)</f>
        <v>0</v>
      </c>
      <c r="K104" s="204" t="s">
        <v>211</v>
      </c>
      <c r="L104" s="69"/>
      <c r="M104" s="209" t="s">
        <v>21</v>
      </c>
      <c r="N104" s="210" t="s">
        <v>44</v>
      </c>
      <c r="O104" s="44"/>
      <c r="P104" s="211">
        <f>O104*H104</f>
        <v>0</v>
      </c>
      <c r="Q104" s="211">
        <v>0</v>
      </c>
      <c r="R104" s="211">
        <f>Q104*H104</f>
        <v>0</v>
      </c>
      <c r="S104" s="211">
        <v>0</v>
      </c>
      <c r="T104" s="212">
        <f>S104*H104</f>
        <v>0</v>
      </c>
      <c r="AR104" s="21" t="s">
        <v>212</v>
      </c>
      <c r="AT104" s="21" t="s">
        <v>207</v>
      </c>
      <c r="AU104" s="21" t="s">
        <v>73</v>
      </c>
      <c r="AY104" s="21" t="s">
        <v>213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21" t="s">
        <v>80</v>
      </c>
      <c r="BK104" s="213">
        <f>ROUND(I104*H104,2)</f>
        <v>0</v>
      </c>
      <c r="BL104" s="21" t="s">
        <v>212</v>
      </c>
      <c r="BM104" s="21" t="s">
        <v>619</v>
      </c>
    </row>
    <row r="105" s="1" customFormat="1">
      <c r="B105" s="43"/>
      <c r="C105" s="71"/>
      <c r="D105" s="214" t="s">
        <v>215</v>
      </c>
      <c r="E105" s="71"/>
      <c r="F105" s="215" t="s">
        <v>252</v>
      </c>
      <c r="G105" s="71"/>
      <c r="H105" s="71"/>
      <c r="I105" s="186"/>
      <c r="J105" s="71"/>
      <c r="K105" s="71"/>
      <c r="L105" s="69"/>
      <c r="M105" s="216"/>
      <c r="N105" s="44"/>
      <c r="O105" s="44"/>
      <c r="P105" s="44"/>
      <c r="Q105" s="44"/>
      <c r="R105" s="44"/>
      <c r="S105" s="44"/>
      <c r="T105" s="92"/>
      <c r="AT105" s="21" t="s">
        <v>215</v>
      </c>
      <c r="AU105" s="21" t="s">
        <v>73</v>
      </c>
    </row>
    <row r="106" s="9" customFormat="1">
      <c r="B106" s="217"/>
      <c r="C106" s="218"/>
      <c r="D106" s="214" t="s">
        <v>217</v>
      </c>
      <c r="E106" s="219" t="s">
        <v>21</v>
      </c>
      <c r="F106" s="220" t="s">
        <v>82</v>
      </c>
      <c r="G106" s="218"/>
      <c r="H106" s="221">
        <v>2</v>
      </c>
      <c r="I106" s="222"/>
      <c r="J106" s="218"/>
      <c r="K106" s="218"/>
      <c r="L106" s="223"/>
      <c r="M106" s="224"/>
      <c r="N106" s="225"/>
      <c r="O106" s="225"/>
      <c r="P106" s="225"/>
      <c r="Q106" s="225"/>
      <c r="R106" s="225"/>
      <c r="S106" s="225"/>
      <c r="T106" s="226"/>
      <c r="AT106" s="227" t="s">
        <v>217</v>
      </c>
      <c r="AU106" s="227" t="s">
        <v>73</v>
      </c>
      <c r="AV106" s="9" t="s">
        <v>82</v>
      </c>
      <c r="AW106" s="9" t="s">
        <v>37</v>
      </c>
      <c r="AX106" s="9" t="s">
        <v>80</v>
      </c>
      <c r="AY106" s="227" t="s">
        <v>213</v>
      </c>
    </row>
    <row r="107" s="1" customFormat="1" ht="76.5" customHeight="1">
      <c r="B107" s="43"/>
      <c r="C107" s="202" t="s">
        <v>256</v>
      </c>
      <c r="D107" s="202" t="s">
        <v>207</v>
      </c>
      <c r="E107" s="203" t="s">
        <v>260</v>
      </c>
      <c r="F107" s="204" t="s">
        <v>261</v>
      </c>
      <c r="G107" s="205" t="s">
        <v>221</v>
      </c>
      <c r="H107" s="206">
        <v>920</v>
      </c>
      <c r="I107" s="207"/>
      <c r="J107" s="208">
        <f>ROUND(I107*H107,2)</f>
        <v>0</v>
      </c>
      <c r="K107" s="204" t="s">
        <v>211</v>
      </c>
      <c r="L107" s="69"/>
      <c r="M107" s="209" t="s">
        <v>21</v>
      </c>
      <c r="N107" s="210" t="s">
        <v>44</v>
      </c>
      <c r="O107" s="44"/>
      <c r="P107" s="211">
        <f>O107*H107</f>
        <v>0</v>
      </c>
      <c r="Q107" s="211">
        <v>0</v>
      </c>
      <c r="R107" s="211">
        <f>Q107*H107</f>
        <v>0</v>
      </c>
      <c r="S107" s="211">
        <v>0</v>
      </c>
      <c r="T107" s="212">
        <f>S107*H107</f>
        <v>0</v>
      </c>
      <c r="AR107" s="21" t="s">
        <v>212</v>
      </c>
      <c r="AT107" s="21" t="s">
        <v>207</v>
      </c>
      <c r="AU107" s="21" t="s">
        <v>73</v>
      </c>
      <c r="AY107" s="21" t="s">
        <v>213</v>
      </c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21" t="s">
        <v>80</v>
      </c>
      <c r="BK107" s="213">
        <f>ROUND(I107*H107,2)</f>
        <v>0</v>
      </c>
      <c r="BL107" s="21" t="s">
        <v>212</v>
      </c>
      <c r="BM107" s="21" t="s">
        <v>620</v>
      </c>
    </row>
    <row r="108" s="1" customFormat="1">
      <c r="B108" s="43"/>
      <c r="C108" s="71"/>
      <c r="D108" s="214" t="s">
        <v>215</v>
      </c>
      <c r="E108" s="71"/>
      <c r="F108" s="215" t="s">
        <v>263</v>
      </c>
      <c r="G108" s="71"/>
      <c r="H108" s="71"/>
      <c r="I108" s="186"/>
      <c r="J108" s="71"/>
      <c r="K108" s="71"/>
      <c r="L108" s="69"/>
      <c r="M108" s="216"/>
      <c r="N108" s="44"/>
      <c r="O108" s="44"/>
      <c r="P108" s="44"/>
      <c r="Q108" s="44"/>
      <c r="R108" s="44"/>
      <c r="S108" s="44"/>
      <c r="T108" s="92"/>
      <c r="AT108" s="21" t="s">
        <v>215</v>
      </c>
      <c r="AU108" s="21" t="s">
        <v>73</v>
      </c>
    </row>
    <row r="109" s="9" customFormat="1">
      <c r="B109" s="217"/>
      <c r="C109" s="218"/>
      <c r="D109" s="214" t="s">
        <v>217</v>
      </c>
      <c r="E109" s="219" t="s">
        <v>21</v>
      </c>
      <c r="F109" s="220" t="s">
        <v>401</v>
      </c>
      <c r="G109" s="218"/>
      <c r="H109" s="221">
        <v>920</v>
      </c>
      <c r="I109" s="222"/>
      <c r="J109" s="218"/>
      <c r="K109" s="218"/>
      <c r="L109" s="223"/>
      <c r="M109" s="224"/>
      <c r="N109" s="225"/>
      <c r="O109" s="225"/>
      <c r="P109" s="225"/>
      <c r="Q109" s="225"/>
      <c r="R109" s="225"/>
      <c r="S109" s="225"/>
      <c r="T109" s="226"/>
      <c r="AT109" s="227" t="s">
        <v>217</v>
      </c>
      <c r="AU109" s="227" t="s">
        <v>73</v>
      </c>
      <c r="AV109" s="9" t="s">
        <v>82</v>
      </c>
      <c r="AW109" s="9" t="s">
        <v>37</v>
      </c>
      <c r="AX109" s="9" t="s">
        <v>80</v>
      </c>
      <c r="AY109" s="227" t="s">
        <v>213</v>
      </c>
    </row>
    <row r="110" s="1" customFormat="1" ht="63.75" customHeight="1">
      <c r="B110" s="43"/>
      <c r="C110" s="202" t="s">
        <v>175</v>
      </c>
      <c r="D110" s="202" t="s">
        <v>207</v>
      </c>
      <c r="E110" s="203" t="s">
        <v>266</v>
      </c>
      <c r="F110" s="204" t="s">
        <v>267</v>
      </c>
      <c r="G110" s="205" t="s">
        <v>250</v>
      </c>
      <c r="H110" s="206">
        <v>4</v>
      </c>
      <c r="I110" s="207"/>
      <c r="J110" s="208">
        <f>ROUND(I110*H110,2)</f>
        <v>0</v>
      </c>
      <c r="K110" s="204" t="s">
        <v>211</v>
      </c>
      <c r="L110" s="69"/>
      <c r="M110" s="209" t="s">
        <v>21</v>
      </c>
      <c r="N110" s="210" t="s">
        <v>44</v>
      </c>
      <c r="O110" s="44"/>
      <c r="P110" s="211">
        <f>O110*H110</f>
        <v>0</v>
      </c>
      <c r="Q110" s="211">
        <v>0</v>
      </c>
      <c r="R110" s="211">
        <f>Q110*H110</f>
        <v>0</v>
      </c>
      <c r="S110" s="211">
        <v>0</v>
      </c>
      <c r="T110" s="212">
        <f>S110*H110</f>
        <v>0</v>
      </c>
      <c r="AR110" s="21" t="s">
        <v>212</v>
      </c>
      <c r="AT110" s="21" t="s">
        <v>207</v>
      </c>
      <c r="AU110" s="21" t="s">
        <v>73</v>
      </c>
      <c r="AY110" s="21" t="s">
        <v>213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21" t="s">
        <v>80</v>
      </c>
      <c r="BK110" s="213">
        <f>ROUND(I110*H110,2)</f>
        <v>0</v>
      </c>
      <c r="BL110" s="21" t="s">
        <v>212</v>
      </c>
      <c r="BM110" s="21" t="s">
        <v>621</v>
      </c>
    </row>
    <row r="111" s="1" customFormat="1">
      <c r="B111" s="43"/>
      <c r="C111" s="71"/>
      <c r="D111" s="214" t="s">
        <v>215</v>
      </c>
      <c r="E111" s="71"/>
      <c r="F111" s="215" t="s">
        <v>269</v>
      </c>
      <c r="G111" s="71"/>
      <c r="H111" s="71"/>
      <c r="I111" s="186"/>
      <c r="J111" s="71"/>
      <c r="K111" s="71"/>
      <c r="L111" s="69"/>
      <c r="M111" s="216"/>
      <c r="N111" s="44"/>
      <c r="O111" s="44"/>
      <c r="P111" s="44"/>
      <c r="Q111" s="44"/>
      <c r="R111" s="44"/>
      <c r="S111" s="44"/>
      <c r="T111" s="92"/>
      <c r="AT111" s="21" t="s">
        <v>215</v>
      </c>
      <c r="AU111" s="21" t="s">
        <v>73</v>
      </c>
    </row>
    <row r="112" s="9" customFormat="1">
      <c r="B112" s="217"/>
      <c r="C112" s="218"/>
      <c r="D112" s="214" t="s">
        <v>217</v>
      </c>
      <c r="E112" s="219" t="s">
        <v>21</v>
      </c>
      <c r="F112" s="220" t="s">
        <v>212</v>
      </c>
      <c r="G112" s="218"/>
      <c r="H112" s="221">
        <v>4</v>
      </c>
      <c r="I112" s="222"/>
      <c r="J112" s="218"/>
      <c r="K112" s="218"/>
      <c r="L112" s="223"/>
      <c r="M112" s="224"/>
      <c r="N112" s="225"/>
      <c r="O112" s="225"/>
      <c r="P112" s="225"/>
      <c r="Q112" s="225"/>
      <c r="R112" s="225"/>
      <c r="S112" s="225"/>
      <c r="T112" s="226"/>
      <c r="AT112" s="227" t="s">
        <v>217</v>
      </c>
      <c r="AU112" s="227" t="s">
        <v>73</v>
      </c>
      <c r="AV112" s="9" t="s">
        <v>82</v>
      </c>
      <c r="AW112" s="9" t="s">
        <v>37</v>
      </c>
      <c r="AX112" s="9" t="s">
        <v>80</v>
      </c>
      <c r="AY112" s="227" t="s">
        <v>213</v>
      </c>
    </row>
    <row r="113" s="1" customFormat="1" ht="38.25" customHeight="1">
      <c r="B113" s="43"/>
      <c r="C113" s="202" t="s">
        <v>265</v>
      </c>
      <c r="D113" s="202" t="s">
        <v>207</v>
      </c>
      <c r="E113" s="203" t="s">
        <v>271</v>
      </c>
      <c r="F113" s="204" t="s">
        <v>272</v>
      </c>
      <c r="G113" s="205" t="s">
        <v>210</v>
      </c>
      <c r="H113" s="206">
        <v>9</v>
      </c>
      <c r="I113" s="207"/>
      <c r="J113" s="208">
        <f>ROUND(I113*H113,2)</f>
        <v>0</v>
      </c>
      <c r="K113" s="204" t="s">
        <v>211</v>
      </c>
      <c r="L113" s="69"/>
      <c r="M113" s="209" t="s">
        <v>21</v>
      </c>
      <c r="N113" s="210" t="s">
        <v>44</v>
      </c>
      <c r="O113" s="44"/>
      <c r="P113" s="211">
        <f>O113*H113</f>
        <v>0</v>
      </c>
      <c r="Q113" s="211">
        <v>0</v>
      </c>
      <c r="R113" s="211">
        <f>Q113*H113</f>
        <v>0</v>
      </c>
      <c r="S113" s="211">
        <v>0</v>
      </c>
      <c r="T113" s="212">
        <f>S113*H113</f>
        <v>0</v>
      </c>
      <c r="AR113" s="21" t="s">
        <v>212</v>
      </c>
      <c r="AT113" s="21" t="s">
        <v>207</v>
      </c>
      <c r="AU113" s="21" t="s">
        <v>73</v>
      </c>
      <c r="AY113" s="21" t="s">
        <v>213</v>
      </c>
      <c r="BE113" s="213">
        <f>IF(N113="základní",J113,0)</f>
        <v>0</v>
      </c>
      <c r="BF113" s="213">
        <f>IF(N113="snížená",J113,0)</f>
        <v>0</v>
      </c>
      <c r="BG113" s="213">
        <f>IF(N113="zákl. přenesená",J113,0)</f>
        <v>0</v>
      </c>
      <c r="BH113" s="213">
        <f>IF(N113="sníž. přenesená",J113,0)</f>
        <v>0</v>
      </c>
      <c r="BI113" s="213">
        <f>IF(N113="nulová",J113,0)</f>
        <v>0</v>
      </c>
      <c r="BJ113" s="21" t="s">
        <v>80</v>
      </c>
      <c r="BK113" s="213">
        <f>ROUND(I113*H113,2)</f>
        <v>0</v>
      </c>
      <c r="BL113" s="21" t="s">
        <v>212</v>
      </c>
      <c r="BM113" s="21" t="s">
        <v>622</v>
      </c>
    </row>
    <row r="114" s="9" customFormat="1">
      <c r="B114" s="217"/>
      <c r="C114" s="218"/>
      <c r="D114" s="214" t="s">
        <v>217</v>
      </c>
      <c r="E114" s="219" t="s">
        <v>21</v>
      </c>
      <c r="F114" s="220" t="s">
        <v>256</v>
      </c>
      <c r="G114" s="218"/>
      <c r="H114" s="221">
        <v>9</v>
      </c>
      <c r="I114" s="222"/>
      <c r="J114" s="218"/>
      <c r="K114" s="218"/>
      <c r="L114" s="223"/>
      <c r="M114" s="224"/>
      <c r="N114" s="225"/>
      <c r="O114" s="225"/>
      <c r="P114" s="225"/>
      <c r="Q114" s="225"/>
      <c r="R114" s="225"/>
      <c r="S114" s="225"/>
      <c r="T114" s="226"/>
      <c r="AT114" s="227" t="s">
        <v>217</v>
      </c>
      <c r="AU114" s="227" t="s">
        <v>73</v>
      </c>
      <c r="AV114" s="9" t="s">
        <v>82</v>
      </c>
      <c r="AW114" s="9" t="s">
        <v>37</v>
      </c>
      <c r="AX114" s="9" t="s">
        <v>80</v>
      </c>
      <c r="AY114" s="227" t="s">
        <v>213</v>
      </c>
    </row>
    <row r="115" s="1" customFormat="1" ht="25.5" customHeight="1">
      <c r="B115" s="43"/>
      <c r="C115" s="202" t="s">
        <v>270</v>
      </c>
      <c r="D115" s="202" t="s">
        <v>207</v>
      </c>
      <c r="E115" s="203" t="s">
        <v>276</v>
      </c>
      <c r="F115" s="204" t="s">
        <v>277</v>
      </c>
      <c r="G115" s="205" t="s">
        <v>210</v>
      </c>
      <c r="H115" s="206">
        <v>9</v>
      </c>
      <c r="I115" s="207"/>
      <c r="J115" s="208">
        <f>ROUND(I115*H115,2)</f>
        <v>0</v>
      </c>
      <c r="K115" s="204" t="s">
        <v>211</v>
      </c>
      <c r="L115" s="69"/>
      <c r="M115" s="209" t="s">
        <v>21</v>
      </c>
      <c r="N115" s="210" t="s">
        <v>44</v>
      </c>
      <c r="O115" s="44"/>
      <c r="P115" s="211">
        <f>O115*H115</f>
        <v>0</v>
      </c>
      <c r="Q115" s="211">
        <v>0</v>
      </c>
      <c r="R115" s="211">
        <f>Q115*H115</f>
        <v>0</v>
      </c>
      <c r="S115" s="211">
        <v>0</v>
      </c>
      <c r="T115" s="212">
        <f>S115*H115</f>
        <v>0</v>
      </c>
      <c r="AR115" s="21" t="s">
        <v>212</v>
      </c>
      <c r="AT115" s="21" t="s">
        <v>207</v>
      </c>
      <c r="AU115" s="21" t="s">
        <v>73</v>
      </c>
      <c r="AY115" s="21" t="s">
        <v>213</v>
      </c>
      <c r="BE115" s="213">
        <f>IF(N115="základní",J115,0)</f>
        <v>0</v>
      </c>
      <c r="BF115" s="213">
        <f>IF(N115="snížená",J115,0)</f>
        <v>0</v>
      </c>
      <c r="BG115" s="213">
        <f>IF(N115="zákl. přenesená",J115,0)</f>
        <v>0</v>
      </c>
      <c r="BH115" s="213">
        <f>IF(N115="sníž. přenesená",J115,0)</f>
        <v>0</v>
      </c>
      <c r="BI115" s="213">
        <f>IF(N115="nulová",J115,0)</f>
        <v>0</v>
      </c>
      <c r="BJ115" s="21" t="s">
        <v>80</v>
      </c>
      <c r="BK115" s="213">
        <f>ROUND(I115*H115,2)</f>
        <v>0</v>
      </c>
      <c r="BL115" s="21" t="s">
        <v>212</v>
      </c>
      <c r="BM115" s="21" t="s">
        <v>623</v>
      </c>
    </row>
    <row r="116" s="9" customFormat="1">
      <c r="B116" s="217"/>
      <c r="C116" s="218"/>
      <c r="D116" s="214" t="s">
        <v>217</v>
      </c>
      <c r="E116" s="219" t="s">
        <v>21</v>
      </c>
      <c r="F116" s="220" t="s">
        <v>256</v>
      </c>
      <c r="G116" s="218"/>
      <c r="H116" s="221">
        <v>9</v>
      </c>
      <c r="I116" s="222"/>
      <c r="J116" s="218"/>
      <c r="K116" s="218"/>
      <c r="L116" s="223"/>
      <c r="M116" s="224"/>
      <c r="N116" s="225"/>
      <c r="O116" s="225"/>
      <c r="P116" s="225"/>
      <c r="Q116" s="225"/>
      <c r="R116" s="225"/>
      <c r="S116" s="225"/>
      <c r="T116" s="226"/>
      <c r="AT116" s="227" t="s">
        <v>217</v>
      </c>
      <c r="AU116" s="227" t="s">
        <v>73</v>
      </c>
      <c r="AV116" s="9" t="s">
        <v>82</v>
      </c>
      <c r="AW116" s="9" t="s">
        <v>37</v>
      </c>
      <c r="AX116" s="9" t="s">
        <v>80</v>
      </c>
      <c r="AY116" s="227" t="s">
        <v>213</v>
      </c>
    </row>
    <row r="117" s="1" customFormat="1" ht="38.25" customHeight="1">
      <c r="B117" s="43"/>
      <c r="C117" s="202" t="s">
        <v>275</v>
      </c>
      <c r="D117" s="202" t="s">
        <v>207</v>
      </c>
      <c r="E117" s="203" t="s">
        <v>291</v>
      </c>
      <c r="F117" s="204" t="s">
        <v>292</v>
      </c>
      <c r="G117" s="205" t="s">
        <v>210</v>
      </c>
      <c r="H117" s="206">
        <v>72</v>
      </c>
      <c r="I117" s="207"/>
      <c r="J117" s="208">
        <f>ROUND(I117*H117,2)</f>
        <v>0</v>
      </c>
      <c r="K117" s="204" t="s">
        <v>211</v>
      </c>
      <c r="L117" s="69"/>
      <c r="M117" s="209" t="s">
        <v>21</v>
      </c>
      <c r="N117" s="210" t="s">
        <v>44</v>
      </c>
      <c r="O117" s="44"/>
      <c r="P117" s="211">
        <f>O117*H117</f>
        <v>0</v>
      </c>
      <c r="Q117" s="211">
        <v>0</v>
      </c>
      <c r="R117" s="211">
        <f>Q117*H117</f>
        <v>0</v>
      </c>
      <c r="S117" s="211">
        <v>0</v>
      </c>
      <c r="T117" s="212">
        <f>S117*H117</f>
        <v>0</v>
      </c>
      <c r="AR117" s="21" t="s">
        <v>212</v>
      </c>
      <c r="AT117" s="21" t="s">
        <v>207</v>
      </c>
      <c r="AU117" s="21" t="s">
        <v>73</v>
      </c>
      <c r="AY117" s="21" t="s">
        <v>213</v>
      </c>
      <c r="BE117" s="213">
        <f>IF(N117="základní",J117,0)</f>
        <v>0</v>
      </c>
      <c r="BF117" s="213">
        <f>IF(N117="snížená",J117,0)</f>
        <v>0</v>
      </c>
      <c r="BG117" s="213">
        <f>IF(N117="zákl. přenesená",J117,0)</f>
        <v>0</v>
      </c>
      <c r="BH117" s="213">
        <f>IF(N117="sníž. přenesená",J117,0)</f>
        <v>0</v>
      </c>
      <c r="BI117" s="213">
        <f>IF(N117="nulová",J117,0)</f>
        <v>0</v>
      </c>
      <c r="BJ117" s="21" t="s">
        <v>80</v>
      </c>
      <c r="BK117" s="213">
        <f>ROUND(I117*H117,2)</f>
        <v>0</v>
      </c>
      <c r="BL117" s="21" t="s">
        <v>212</v>
      </c>
      <c r="BM117" s="21" t="s">
        <v>624</v>
      </c>
    </row>
    <row r="118" s="1" customFormat="1">
      <c r="B118" s="43"/>
      <c r="C118" s="71"/>
      <c r="D118" s="214" t="s">
        <v>215</v>
      </c>
      <c r="E118" s="71"/>
      <c r="F118" s="215" t="s">
        <v>216</v>
      </c>
      <c r="G118" s="71"/>
      <c r="H118" s="71"/>
      <c r="I118" s="186"/>
      <c r="J118" s="71"/>
      <c r="K118" s="71"/>
      <c r="L118" s="69"/>
      <c r="M118" s="216"/>
      <c r="N118" s="44"/>
      <c r="O118" s="44"/>
      <c r="P118" s="44"/>
      <c r="Q118" s="44"/>
      <c r="R118" s="44"/>
      <c r="S118" s="44"/>
      <c r="T118" s="92"/>
      <c r="AT118" s="21" t="s">
        <v>215</v>
      </c>
      <c r="AU118" s="21" t="s">
        <v>73</v>
      </c>
    </row>
    <row r="119" s="9" customFormat="1">
      <c r="B119" s="217"/>
      <c r="C119" s="218"/>
      <c r="D119" s="214" t="s">
        <v>217</v>
      </c>
      <c r="E119" s="219" t="s">
        <v>21</v>
      </c>
      <c r="F119" s="220" t="s">
        <v>625</v>
      </c>
      <c r="G119" s="218"/>
      <c r="H119" s="221">
        <v>72</v>
      </c>
      <c r="I119" s="222"/>
      <c r="J119" s="218"/>
      <c r="K119" s="218"/>
      <c r="L119" s="223"/>
      <c r="M119" s="224"/>
      <c r="N119" s="225"/>
      <c r="O119" s="225"/>
      <c r="P119" s="225"/>
      <c r="Q119" s="225"/>
      <c r="R119" s="225"/>
      <c r="S119" s="225"/>
      <c r="T119" s="226"/>
      <c r="AT119" s="227" t="s">
        <v>217</v>
      </c>
      <c r="AU119" s="227" t="s">
        <v>73</v>
      </c>
      <c r="AV119" s="9" t="s">
        <v>82</v>
      </c>
      <c r="AW119" s="9" t="s">
        <v>37</v>
      </c>
      <c r="AX119" s="9" t="s">
        <v>80</v>
      </c>
      <c r="AY119" s="227" t="s">
        <v>213</v>
      </c>
    </row>
    <row r="120" s="1" customFormat="1" ht="63.75" customHeight="1">
      <c r="B120" s="43"/>
      <c r="C120" s="202" t="s">
        <v>279</v>
      </c>
      <c r="D120" s="202" t="s">
        <v>207</v>
      </c>
      <c r="E120" s="203" t="s">
        <v>296</v>
      </c>
      <c r="F120" s="204" t="s">
        <v>297</v>
      </c>
      <c r="G120" s="205" t="s">
        <v>298</v>
      </c>
      <c r="H120" s="206">
        <v>23.393000000000001</v>
      </c>
      <c r="I120" s="207"/>
      <c r="J120" s="208">
        <f>ROUND(I120*H120,2)</f>
        <v>0</v>
      </c>
      <c r="K120" s="204" t="s">
        <v>211</v>
      </c>
      <c r="L120" s="69"/>
      <c r="M120" s="209" t="s">
        <v>21</v>
      </c>
      <c r="N120" s="210" t="s">
        <v>44</v>
      </c>
      <c r="O120" s="44"/>
      <c r="P120" s="211">
        <f>O120*H120</f>
        <v>0</v>
      </c>
      <c r="Q120" s="211">
        <v>0</v>
      </c>
      <c r="R120" s="211">
        <f>Q120*H120</f>
        <v>0</v>
      </c>
      <c r="S120" s="211">
        <v>0</v>
      </c>
      <c r="T120" s="212">
        <f>S120*H120</f>
        <v>0</v>
      </c>
      <c r="AR120" s="21" t="s">
        <v>212</v>
      </c>
      <c r="AT120" s="21" t="s">
        <v>207</v>
      </c>
      <c r="AU120" s="21" t="s">
        <v>73</v>
      </c>
      <c r="AY120" s="21" t="s">
        <v>213</v>
      </c>
      <c r="BE120" s="213">
        <f>IF(N120="základní",J120,0)</f>
        <v>0</v>
      </c>
      <c r="BF120" s="213">
        <f>IF(N120="snížená",J120,0)</f>
        <v>0</v>
      </c>
      <c r="BG120" s="213">
        <f>IF(N120="zákl. přenesená",J120,0)</f>
        <v>0</v>
      </c>
      <c r="BH120" s="213">
        <f>IF(N120="sníž. přenesená",J120,0)</f>
        <v>0</v>
      </c>
      <c r="BI120" s="213">
        <f>IF(N120="nulová",J120,0)</f>
        <v>0</v>
      </c>
      <c r="BJ120" s="21" t="s">
        <v>80</v>
      </c>
      <c r="BK120" s="213">
        <f>ROUND(I120*H120,2)</f>
        <v>0</v>
      </c>
      <c r="BL120" s="21" t="s">
        <v>212</v>
      </c>
      <c r="BM120" s="21" t="s">
        <v>626</v>
      </c>
    </row>
    <row r="121" s="1" customFormat="1">
      <c r="B121" s="43"/>
      <c r="C121" s="71"/>
      <c r="D121" s="214" t="s">
        <v>215</v>
      </c>
      <c r="E121" s="71"/>
      <c r="F121" s="215" t="s">
        <v>300</v>
      </c>
      <c r="G121" s="71"/>
      <c r="H121" s="71"/>
      <c r="I121" s="186"/>
      <c r="J121" s="71"/>
      <c r="K121" s="71"/>
      <c r="L121" s="69"/>
      <c r="M121" s="216"/>
      <c r="N121" s="44"/>
      <c r="O121" s="44"/>
      <c r="P121" s="44"/>
      <c r="Q121" s="44"/>
      <c r="R121" s="44"/>
      <c r="S121" s="44"/>
      <c r="T121" s="92"/>
      <c r="AT121" s="21" t="s">
        <v>215</v>
      </c>
      <c r="AU121" s="21" t="s">
        <v>73</v>
      </c>
    </row>
    <row r="122" s="10" customFormat="1">
      <c r="B122" s="228"/>
      <c r="C122" s="229"/>
      <c r="D122" s="214" t="s">
        <v>217</v>
      </c>
      <c r="E122" s="230" t="s">
        <v>21</v>
      </c>
      <c r="F122" s="231" t="s">
        <v>301</v>
      </c>
      <c r="G122" s="229"/>
      <c r="H122" s="230" t="s">
        <v>21</v>
      </c>
      <c r="I122" s="232"/>
      <c r="J122" s="229"/>
      <c r="K122" s="229"/>
      <c r="L122" s="233"/>
      <c r="M122" s="234"/>
      <c r="N122" s="235"/>
      <c r="O122" s="235"/>
      <c r="P122" s="235"/>
      <c r="Q122" s="235"/>
      <c r="R122" s="235"/>
      <c r="S122" s="235"/>
      <c r="T122" s="236"/>
      <c r="AT122" s="237" t="s">
        <v>217</v>
      </c>
      <c r="AU122" s="237" t="s">
        <v>73</v>
      </c>
      <c r="AV122" s="10" t="s">
        <v>80</v>
      </c>
      <c r="AW122" s="10" t="s">
        <v>37</v>
      </c>
      <c r="AX122" s="10" t="s">
        <v>73</v>
      </c>
      <c r="AY122" s="237" t="s">
        <v>213</v>
      </c>
    </row>
    <row r="123" s="9" customFormat="1">
      <c r="B123" s="217"/>
      <c r="C123" s="218"/>
      <c r="D123" s="214" t="s">
        <v>217</v>
      </c>
      <c r="E123" s="219" t="s">
        <v>21</v>
      </c>
      <c r="F123" s="220" t="s">
        <v>411</v>
      </c>
      <c r="G123" s="218"/>
      <c r="H123" s="221">
        <v>23.393000000000001</v>
      </c>
      <c r="I123" s="222"/>
      <c r="J123" s="218"/>
      <c r="K123" s="218"/>
      <c r="L123" s="223"/>
      <c r="M123" s="224"/>
      <c r="N123" s="225"/>
      <c r="O123" s="225"/>
      <c r="P123" s="225"/>
      <c r="Q123" s="225"/>
      <c r="R123" s="225"/>
      <c r="S123" s="225"/>
      <c r="T123" s="226"/>
      <c r="AT123" s="227" t="s">
        <v>217</v>
      </c>
      <c r="AU123" s="227" t="s">
        <v>73</v>
      </c>
      <c r="AV123" s="9" t="s">
        <v>82</v>
      </c>
      <c r="AW123" s="9" t="s">
        <v>37</v>
      </c>
      <c r="AX123" s="9" t="s">
        <v>80</v>
      </c>
      <c r="AY123" s="227" t="s">
        <v>213</v>
      </c>
    </row>
    <row r="124" s="1" customFormat="1" ht="153" customHeight="1">
      <c r="B124" s="43"/>
      <c r="C124" s="202" t="s">
        <v>10</v>
      </c>
      <c r="D124" s="202" t="s">
        <v>207</v>
      </c>
      <c r="E124" s="203" t="s">
        <v>303</v>
      </c>
      <c r="F124" s="204" t="s">
        <v>304</v>
      </c>
      <c r="G124" s="205" t="s">
        <v>298</v>
      </c>
      <c r="H124" s="206">
        <v>23.393000000000001</v>
      </c>
      <c r="I124" s="207"/>
      <c r="J124" s="208">
        <f>ROUND(I124*H124,2)</f>
        <v>0</v>
      </c>
      <c r="K124" s="204" t="s">
        <v>211</v>
      </c>
      <c r="L124" s="69"/>
      <c r="M124" s="209" t="s">
        <v>21</v>
      </c>
      <c r="N124" s="210" t="s">
        <v>44</v>
      </c>
      <c r="O124" s="44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AR124" s="21" t="s">
        <v>212</v>
      </c>
      <c r="AT124" s="21" t="s">
        <v>207</v>
      </c>
      <c r="AU124" s="21" t="s">
        <v>73</v>
      </c>
      <c r="AY124" s="21" t="s">
        <v>213</v>
      </c>
      <c r="BE124" s="213">
        <f>IF(N124="základní",J124,0)</f>
        <v>0</v>
      </c>
      <c r="BF124" s="213">
        <f>IF(N124="snížená",J124,0)</f>
        <v>0</v>
      </c>
      <c r="BG124" s="213">
        <f>IF(N124="zákl. přenesená",J124,0)</f>
        <v>0</v>
      </c>
      <c r="BH124" s="213">
        <f>IF(N124="sníž. přenesená",J124,0)</f>
        <v>0</v>
      </c>
      <c r="BI124" s="213">
        <f>IF(N124="nulová",J124,0)</f>
        <v>0</v>
      </c>
      <c r="BJ124" s="21" t="s">
        <v>80</v>
      </c>
      <c r="BK124" s="213">
        <f>ROUND(I124*H124,2)</f>
        <v>0</v>
      </c>
      <c r="BL124" s="21" t="s">
        <v>212</v>
      </c>
      <c r="BM124" s="21" t="s">
        <v>627</v>
      </c>
    </row>
    <row r="125" s="1" customFormat="1">
      <c r="B125" s="43"/>
      <c r="C125" s="71"/>
      <c r="D125" s="214" t="s">
        <v>215</v>
      </c>
      <c r="E125" s="71"/>
      <c r="F125" s="215" t="s">
        <v>306</v>
      </c>
      <c r="G125" s="71"/>
      <c r="H125" s="71"/>
      <c r="I125" s="186"/>
      <c r="J125" s="71"/>
      <c r="K125" s="71"/>
      <c r="L125" s="69"/>
      <c r="M125" s="216"/>
      <c r="N125" s="44"/>
      <c r="O125" s="44"/>
      <c r="P125" s="44"/>
      <c r="Q125" s="44"/>
      <c r="R125" s="44"/>
      <c r="S125" s="44"/>
      <c r="T125" s="92"/>
      <c r="AT125" s="21" t="s">
        <v>215</v>
      </c>
      <c r="AU125" s="21" t="s">
        <v>73</v>
      </c>
    </row>
    <row r="126" s="10" customFormat="1">
      <c r="B126" s="228"/>
      <c r="C126" s="229"/>
      <c r="D126" s="214" t="s">
        <v>217</v>
      </c>
      <c r="E126" s="230" t="s">
        <v>21</v>
      </c>
      <c r="F126" s="231" t="s">
        <v>301</v>
      </c>
      <c r="G126" s="229"/>
      <c r="H126" s="230" t="s">
        <v>21</v>
      </c>
      <c r="I126" s="232"/>
      <c r="J126" s="229"/>
      <c r="K126" s="229"/>
      <c r="L126" s="233"/>
      <c r="M126" s="234"/>
      <c r="N126" s="235"/>
      <c r="O126" s="235"/>
      <c r="P126" s="235"/>
      <c r="Q126" s="235"/>
      <c r="R126" s="235"/>
      <c r="S126" s="235"/>
      <c r="T126" s="236"/>
      <c r="AT126" s="237" t="s">
        <v>217</v>
      </c>
      <c r="AU126" s="237" t="s">
        <v>73</v>
      </c>
      <c r="AV126" s="10" t="s">
        <v>80</v>
      </c>
      <c r="AW126" s="10" t="s">
        <v>37</v>
      </c>
      <c r="AX126" s="10" t="s">
        <v>73</v>
      </c>
      <c r="AY126" s="237" t="s">
        <v>213</v>
      </c>
    </row>
    <row r="127" s="9" customFormat="1">
      <c r="B127" s="217"/>
      <c r="C127" s="218"/>
      <c r="D127" s="214" t="s">
        <v>217</v>
      </c>
      <c r="E127" s="219" t="s">
        <v>21</v>
      </c>
      <c r="F127" s="220" t="s">
        <v>411</v>
      </c>
      <c r="G127" s="218"/>
      <c r="H127" s="221">
        <v>23.393000000000001</v>
      </c>
      <c r="I127" s="222"/>
      <c r="J127" s="218"/>
      <c r="K127" s="218"/>
      <c r="L127" s="223"/>
      <c r="M127" s="248"/>
      <c r="N127" s="249"/>
      <c r="O127" s="249"/>
      <c r="P127" s="249"/>
      <c r="Q127" s="249"/>
      <c r="R127" s="249"/>
      <c r="S127" s="249"/>
      <c r="T127" s="250"/>
      <c r="AT127" s="227" t="s">
        <v>217</v>
      </c>
      <c r="AU127" s="227" t="s">
        <v>73</v>
      </c>
      <c r="AV127" s="9" t="s">
        <v>82</v>
      </c>
      <c r="AW127" s="9" t="s">
        <v>37</v>
      </c>
      <c r="AX127" s="9" t="s">
        <v>80</v>
      </c>
      <c r="AY127" s="227" t="s">
        <v>213</v>
      </c>
    </row>
    <row r="128" s="1" customFormat="1" ht="6.96" customHeight="1">
      <c r="B128" s="64"/>
      <c r="C128" s="65"/>
      <c r="D128" s="65"/>
      <c r="E128" s="65"/>
      <c r="F128" s="65"/>
      <c r="G128" s="65"/>
      <c r="H128" s="65"/>
      <c r="I128" s="175"/>
      <c r="J128" s="65"/>
      <c r="K128" s="65"/>
      <c r="L128" s="69"/>
    </row>
  </sheetData>
  <sheetProtection sheet="1" autoFilter="0" formatColumns="0" formatRows="0" objects="1" scenarios="1" spinCount="100000" saltValue="FzT/nTrAhAsnSJTCZBwU+E5xKRkxHbP6uvqGxwHNmNJnI3pGCXdDUf9nkvUIx0PF4lmATDJ7KwrwGDsUIjkLAw==" hashValue="SZt7BCq8+X5S+zv/7/68vjhL4HGA55PeedxBzh+GTcX48iyDO7Ibx+STrVcEK2RJhDdTQpKGeiNxa439u9VTXg==" algorithmName="SHA-512" password="CC35"/>
  <autoFilter ref="C81:K127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0:H70"/>
    <mergeCell ref="E72:H72"/>
    <mergeCell ref="E74:H74"/>
    <mergeCell ref="G1:H1"/>
    <mergeCell ref="L2:V2"/>
  </mergeCells>
  <hyperlinks>
    <hyperlink ref="F1:G1" location="C2" display="1) Krycí list soupisu"/>
    <hyperlink ref="G1:H1" location="C58" display="2) Rekapitulace"/>
    <hyperlink ref="J1" location="C81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178</v>
      </c>
      <c r="G1" s="148" t="s">
        <v>179</v>
      </c>
      <c r="H1" s="148"/>
      <c r="I1" s="149"/>
      <c r="J1" s="148" t="s">
        <v>180</v>
      </c>
      <c r="K1" s="147" t="s">
        <v>181</v>
      </c>
      <c r="L1" s="148" t="s">
        <v>182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129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82</v>
      </c>
    </row>
    <row r="4" ht="36.96" customHeight="1">
      <c r="B4" s="25"/>
      <c r="C4" s="26"/>
      <c r="D4" s="27" t="s">
        <v>183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zakázky'!K6</f>
        <v>Výměna kolejnic u ST Ústí n.L. v úseku Mělník - Děčín východ a navazujících tratích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184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609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186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628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21</v>
      </c>
      <c r="K13" s="48"/>
    </row>
    <row r="14" s="1" customFormat="1" ht="14.4" customHeight="1">
      <c r="B14" s="43"/>
      <c r="C14" s="44"/>
      <c r="D14" s="37" t="s">
        <v>23</v>
      </c>
      <c r="E14" s="44"/>
      <c r="F14" s="32" t="s">
        <v>24</v>
      </c>
      <c r="G14" s="44"/>
      <c r="H14" s="44"/>
      <c r="I14" s="155" t="s">
        <v>25</v>
      </c>
      <c r="J14" s="156" t="str">
        <f>'Rekapitulace zakázky'!AN8</f>
        <v>17. 10. 2018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27</v>
      </c>
      <c r="E16" s="44"/>
      <c r="F16" s="44"/>
      <c r="G16" s="44"/>
      <c r="H16" s="44"/>
      <c r="I16" s="155" t="s">
        <v>28</v>
      </c>
      <c r="J16" s="32" t="s">
        <v>29</v>
      </c>
      <c r="K16" s="48"/>
    </row>
    <row r="17" s="1" customFormat="1" ht="18" customHeight="1">
      <c r="B17" s="43"/>
      <c r="C17" s="44"/>
      <c r="D17" s="44"/>
      <c r="E17" s="32" t="s">
        <v>30</v>
      </c>
      <c r="F17" s="44"/>
      <c r="G17" s="44"/>
      <c r="H17" s="44"/>
      <c r="I17" s="155" t="s">
        <v>31</v>
      </c>
      <c r="J17" s="32" t="s">
        <v>32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33</v>
      </c>
      <c r="E19" s="44"/>
      <c r="F19" s="44"/>
      <c r="G19" s="44"/>
      <c r="H19" s="44"/>
      <c r="I19" s="155" t="s">
        <v>28</v>
      </c>
      <c r="J19" s="32" t="str">
        <f>IF('Rekapitulace zakázky'!AN13="Vyplň údaj","",IF('Rekapitulace zakázky'!AN13="","",'Rekapitulace zakázky'!AN13))</f>
        <v/>
      </c>
      <c r="K19" s="48"/>
    </row>
    <row r="20" s="1" customFormat="1" ht="18" customHeight="1">
      <c r="B20" s="43"/>
      <c r="C20" s="44"/>
      <c r="D20" s="44"/>
      <c r="E20" s="32" t="str">
        <f>IF('Rekapitulace zakázky'!E14="Vyplň údaj","",IF('Rekapitulace zakázky'!E14="","",'Rekapitulace zakázky'!E14))</f>
        <v/>
      </c>
      <c r="F20" s="44"/>
      <c r="G20" s="44"/>
      <c r="H20" s="44"/>
      <c r="I20" s="155" t="s">
        <v>31</v>
      </c>
      <c r="J20" s="32" t="str">
        <f>IF('Rekapitulace zakázky'!AN14="Vyplň údaj","",IF('Rekapitulace zakázky'!AN14="","",'Rekapitulace zakázky'!AN14))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35</v>
      </c>
      <c r="E22" s="44"/>
      <c r="F22" s="44"/>
      <c r="G22" s="44"/>
      <c r="H22" s="44"/>
      <c r="I22" s="155" t="s">
        <v>28</v>
      </c>
      <c r="J22" s="32" t="str">
        <f>IF('Rekapitulace zakázky'!AN16="","",'Rekapitulace zakázky'!AN16)</f>
        <v/>
      </c>
      <c r="K22" s="48"/>
    </row>
    <row r="23" s="1" customFormat="1" ht="18" customHeight="1">
      <c r="B23" s="43"/>
      <c r="C23" s="44"/>
      <c r="D23" s="44"/>
      <c r="E23" s="32" t="str">
        <f>IF('Rekapitulace zakázky'!E17="","",'Rekapitulace zakázky'!E17)</f>
        <v xml:space="preserve"> </v>
      </c>
      <c r="F23" s="44"/>
      <c r="G23" s="44"/>
      <c r="H23" s="44"/>
      <c r="I23" s="155" t="s">
        <v>31</v>
      </c>
      <c r="J23" s="32" t="str">
        <f>IF('Rekapitulace zakázky'!AN17="","",'Rekapitulace zakázky'!AN17)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38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21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39</v>
      </c>
      <c r="E29" s="44"/>
      <c r="F29" s="44"/>
      <c r="G29" s="44"/>
      <c r="H29" s="44"/>
      <c r="I29" s="153"/>
      <c r="J29" s="164">
        <f>ROUND(J82,2)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41</v>
      </c>
      <c r="G31" s="44"/>
      <c r="H31" s="44"/>
      <c r="I31" s="165" t="s">
        <v>40</v>
      </c>
      <c r="J31" s="49" t="s">
        <v>42</v>
      </c>
      <c r="K31" s="48"/>
    </row>
    <row r="32" s="1" customFormat="1" ht="14.4" customHeight="1">
      <c r="B32" s="43"/>
      <c r="C32" s="44"/>
      <c r="D32" s="52" t="s">
        <v>43</v>
      </c>
      <c r="E32" s="52" t="s">
        <v>44</v>
      </c>
      <c r="F32" s="166">
        <f>ROUND(SUM(BE82:BE132), 2)</f>
        <v>0</v>
      </c>
      <c r="G32" s="44"/>
      <c r="H32" s="44"/>
      <c r="I32" s="167">
        <v>0.20999999999999999</v>
      </c>
      <c r="J32" s="166">
        <f>ROUND(ROUND((SUM(BE82:BE132)), 2)*I32, 2)</f>
        <v>0</v>
      </c>
      <c r="K32" s="48"/>
    </row>
    <row r="33" s="1" customFormat="1" ht="14.4" customHeight="1">
      <c r="B33" s="43"/>
      <c r="C33" s="44"/>
      <c r="D33" s="44"/>
      <c r="E33" s="52" t="s">
        <v>45</v>
      </c>
      <c r="F33" s="166">
        <f>ROUND(SUM(BF82:BF132), 2)</f>
        <v>0</v>
      </c>
      <c r="G33" s="44"/>
      <c r="H33" s="44"/>
      <c r="I33" s="167">
        <v>0.14999999999999999</v>
      </c>
      <c r="J33" s="166">
        <f>ROUND(ROUND((SUM(BF82:BF132)),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46</v>
      </c>
      <c r="F34" s="166">
        <f>ROUND(SUM(BG82:BG132),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47</v>
      </c>
      <c r="F35" s="166">
        <f>ROUND(SUM(BH82:BH132),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48</v>
      </c>
      <c r="F36" s="166">
        <f>ROUND(SUM(BI82:BI132),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49</v>
      </c>
      <c r="E38" s="95"/>
      <c r="F38" s="95"/>
      <c r="G38" s="170" t="s">
        <v>50</v>
      </c>
      <c r="H38" s="171" t="s">
        <v>51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188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Výměna kolejnic u ST Ústí n.L. v úseku Mělník - Děčín východ a navazujících tratích</v>
      </c>
      <c r="F47" s="37"/>
      <c r="G47" s="37"/>
      <c r="H47" s="37"/>
      <c r="I47" s="153"/>
      <c r="J47" s="44"/>
      <c r="K47" s="48"/>
    </row>
    <row r="48">
      <c r="B48" s="25"/>
      <c r="C48" s="37" t="s">
        <v>184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609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186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 03.2 - SO 03.2 - km 447,920 – 448,400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23</v>
      </c>
      <c r="D53" s="44"/>
      <c r="E53" s="44"/>
      <c r="F53" s="32" t="str">
        <f>F14</f>
        <v>trať 072, 073, 081, 083 a 130</v>
      </c>
      <c r="G53" s="44"/>
      <c r="H53" s="44"/>
      <c r="I53" s="155" t="s">
        <v>25</v>
      </c>
      <c r="J53" s="156" t="str">
        <f>IF(J14="","",J14)</f>
        <v>17. 10. 2018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27</v>
      </c>
      <c r="D55" s="44"/>
      <c r="E55" s="44"/>
      <c r="F55" s="32" t="str">
        <f>E17</f>
        <v>SŽDC s.o., OŘ Ústí n.L., ST Ústí n.L.</v>
      </c>
      <c r="G55" s="44"/>
      <c r="H55" s="44"/>
      <c r="I55" s="155" t="s">
        <v>35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33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189</v>
      </c>
      <c r="D58" s="168"/>
      <c r="E58" s="168"/>
      <c r="F58" s="168"/>
      <c r="G58" s="168"/>
      <c r="H58" s="168"/>
      <c r="I58" s="182"/>
      <c r="J58" s="183" t="s">
        <v>190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191</v>
      </c>
      <c r="D60" s="44"/>
      <c r="E60" s="44"/>
      <c r="F60" s="44"/>
      <c r="G60" s="44"/>
      <c r="H60" s="44"/>
      <c r="I60" s="153"/>
      <c r="J60" s="164">
        <f>J82</f>
        <v>0</v>
      </c>
      <c r="K60" s="48"/>
      <c r="AU60" s="21" t="s">
        <v>192</v>
      </c>
    </row>
    <row r="61" s="1" customFormat="1" ht="21.84" customHeight="1">
      <c r="B61" s="43"/>
      <c r="C61" s="44"/>
      <c r="D61" s="44"/>
      <c r="E61" s="44"/>
      <c r="F61" s="44"/>
      <c r="G61" s="44"/>
      <c r="H61" s="44"/>
      <c r="I61" s="153"/>
      <c r="J61" s="44"/>
      <c r="K61" s="48"/>
    </row>
    <row r="62" s="1" customFormat="1" ht="6.96" customHeight="1">
      <c r="B62" s="64"/>
      <c r="C62" s="65"/>
      <c r="D62" s="65"/>
      <c r="E62" s="65"/>
      <c r="F62" s="65"/>
      <c r="G62" s="65"/>
      <c r="H62" s="65"/>
      <c r="I62" s="175"/>
      <c r="J62" s="65"/>
      <c r="K62" s="66"/>
    </row>
    <row r="66" s="1" customFormat="1" ht="6.96" customHeight="1">
      <c r="B66" s="67"/>
      <c r="C66" s="68"/>
      <c r="D66" s="68"/>
      <c r="E66" s="68"/>
      <c r="F66" s="68"/>
      <c r="G66" s="68"/>
      <c r="H66" s="68"/>
      <c r="I66" s="178"/>
      <c r="J66" s="68"/>
      <c r="K66" s="68"/>
      <c r="L66" s="69"/>
    </row>
    <row r="67" s="1" customFormat="1" ht="36.96" customHeight="1">
      <c r="B67" s="43"/>
      <c r="C67" s="70" t="s">
        <v>193</v>
      </c>
      <c r="D67" s="71"/>
      <c r="E67" s="71"/>
      <c r="F67" s="71"/>
      <c r="G67" s="71"/>
      <c r="H67" s="71"/>
      <c r="I67" s="186"/>
      <c r="J67" s="71"/>
      <c r="K67" s="71"/>
      <c r="L67" s="69"/>
    </row>
    <row r="68" s="1" customFormat="1" ht="6.96" customHeight="1">
      <c r="B68" s="43"/>
      <c r="C68" s="71"/>
      <c r="D68" s="71"/>
      <c r="E68" s="71"/>
      <c r="F68" s="71"/>
      <c r="G68" s="71"/>
      <c r="H68" s="71"/>
      <c r="I68" s="186"/>
      <c r="J68" s="71"/>
      <c r="K68" s="71"/>
      <c r="L68" s="69"/>
    </row>
    <row r="69" s="1" customFormat="1" ht="14.4" customHeight="1">
      <c r="B69" s="43"/>
      <c r="C69" s="73" t="s">
        <v>18</v>
      </c>
      <c r="D69" s="71"/>
      <c r="E69" s="71"/>
      <c r="F69" s="71"/>
      <c r="G69" s="71"/>
      <c r="H69" s="71"/>
      <c r="I69" s="186"/>
      <c r="J69" s="71"/>
      <c r="K69" s="71"/>
      <c r="L69" s="69"/>
    </row>
    <row r="70" s="1" customFormat="1" ht="16.5" customHeight="1">
      <c r="B70" s="43"/>
      <c r="C70" s="71"/>
      <c r="D70" s="71"/>
      <c r="E70" s="187" t="str">
        <f>E7</f>
        <v>Výměna kolejnic u ST Ústí n.L. v úseku Mělník - Děčín východ a navazujících tratích</v>
      </c>
      <c r="F70" s="73"/>
      <c r="G70" s="73"/>
      <c r="H70" s="73"/>
      <c r="I70" s="186"/>
      <c r="J70" s="71"/>
      <c r="K70" s="71"/>
      <c r="L70" s="69"/>
    </row>
    <row r="71">
      <c r="B71" s="25"/>
      <c r="C71" s="73" t="s">
        <v>184</v>
      </c>
      <c r="D71" s="188"/>
      <c r="E71" s="188"/>
      <c r="F71" s="188"/>
      <c r="G71" s="188"/>
      <c r="H71" s="188"/>
      <c r="I71" s="145"/>
      <c r="J71" s="188"/>
      <c r="K71" s="188"/>
      <c r="L71" s="189"/>
    </row>
    <row r="72" s="1" customFormat="1" ht="16.5" customHeight="1">
      <c r="B72" s="43"/>
      <c r="C72" s="71"/>
      <c r="D72" s="71"/>
      <c r="E72" s="187" t="s">
        <v>609</v>
      </c>
      <c r="F72" s="71"/>
      <c r="G72" s="71"/>
      <c r="H72" s="71"/>
      <c r="I72" s="186"/>
      <c r="J72" s="71"/>
      <c r="K72" s="71"/>
      <c r="L72" s="69"/>
    </row>
    <row r="73" s="1" customFormat="1" ht="14.4" customHeight="1">
      <c r="B73" s="43"/>
      <c r="C73" s="73" t="s">
        <v>186</v>
      </c>
      <c r="D73" s="71"/>
      <c r="E73" s="71"/>
      <c r="F73" s="71"/>
      <c r="G73" s="71"/>
      <c r="H73" s="71"/>
      <c r="I73" s="186"/>
      <c r="J73" s="71"/>
      <c r="K73" s="71"/>
      <c r="L73" s="69"/>
    </row>
    <row r="74" s="1" customFormat="1" ht="17.25" customHeight="1">
      <c r="B74" s="43"/>
      <c r="C74" s="71"/>
      <c r="D74" s="71"/>
      <c r="E74" s="79" t="str">
        <f>E11</f>
        <v>SO 03.2 - SO 03.2 - km 447,920 – 448,400</v>
      </c>
      <c r="F74" s="71"/>
      <c r="G74" s="71"/>
      <c r="H74" s="71"/>
      <c r="I74" s="186"/>
      <c r="J74" s="71"/>
      <c r="K74" s="71"/>
      <c r="L74" s="69"/>
    </row>
    <row r="75" s="1" customFormat="1" ht="6.96" customHeight="1">
      <c r="B75" s="43"/>
      <c r="C75" s="71"/>
      <c r="D75" s="71"/>
      <c r="E75" s="71"/>
      <c r="F75" s="71"/>
      <c r="G75" s="71"/>
      <c r="H75" s="71"/>
      <c r="I75" s="186"/>
      <c r="J75" s="71"/>
      <c r="K75" s="71"/>
      <c r="L75" s="69"/>
    </row>
    <row r="76" s="1" customFormat="1" ht="18" customHeight="1">
      <c r="B76" s="43"/>
      <c r="C76" s="73" t="s">
        <v>23</v>
      </c>
      <c r="D76" s="71"/>
      <c r="E76" s="71"/>
      <c r="F76" s="190" t="str">
        <f>F14</f>
        <v>trať 072, 073, 081, 083 a 130</v>
      </c>
      <c r="G76" s="71"/>
      <c r="H76" s="71"/>
      <c r="I76" s="191" t="s">
        <v>25</v>
      </c>
      <c r="J76" s="82" t="str">
        <f>IF(J14="","",J14)</f>
        <v>17. 10. 2018</v>
      </c>
      <c r="K76" s="71"/>
      <c r="L76" s="69"/>
    </row>
    <row r="77" s="1" customFormat="1" ht="6.96" customHeight="1">
      <c r="B77" s="43"/>
      <c r="C77" s="71"/>
      <c r="D77" s="71"/>
      <c r="E77" s="71"/>
      <c r="F77" s="71"/>
      <c r="G77" s="71"/>
      <c r="H77" s="71"/>
      <c r="I77" s="186"/>
      <c r="J77" s="71"/>
      <c r="K77" s="71"/>
      <c r="L77" s="69"/>
    </row>
    <row r="78" s="1" customFormat="1">
      <c r="B78" s="43"/>
      <c r="C78" s="73" t="s">
        <v>27</v>
      </c>
      <c r="D78" s="71"/>
      <c r="E78" s="71"/>
      <c r="F78" s="190" t="str">
        <f>E17</f>
        <v>SŽDC s.o., OŘ Ústí n.L., ST Ústí n.L.</v>
      </c>
      <c r="G78" s="71"/>
      <c r="H78" s="71"/>
      <c r="I78" s="191" t="s">
        <v>35</v>
      </c>
      <c r="J78" s="190" t="str">
        <f>E23</f>
        <v xml:space="preserve"> </v>
      </c>
      <c r="K78" s="71"/>
      <c r="L78" s="69"/>
    </row>
    <row r="79" s="1" customFormat="1" ht="14.4" customHeight="1">
      <c r="B79" s="43"/>
      <c r="C79" s="73" t="s">
        <v>33</v>
      </c>
      <c r="D79" s="71"/>
      <c r="E79" s="71"/>
      <c r="F79" s="190" t="str">
        <f>IF(E20="","",E20)</f>
        <v/>
      </c>
      <c r="G79" s="71"/>
      <c r="H79" s="71"/>
      <c r="I79" s="186"/>
      <c r="J79" s="71"/>
      <c r="K79" s="71"/>
      <c r="L79" s="69"/>
    </row>
    <row r="80" s="1" customFormat="1" ht="10.32" customHeight="1">
      <c r="B80" s="43"/>
      <c r="C80" s="71"/>
      <c r="D80" s="71"/>
      <c r="E80" s="71"/>
      <c r="F80" s="71"/>
      <c r="G80" s="71"/>
      <c r="H80" s="71"/>
      <c r="I80" s="186"/>
      <c r="J80" s="71"/>
      <c r="K80" s="71"/>
      <c r="L80" s="69"/>
    </row>
    <row r="81" s="8" customFormat="1" ht="29.28" customHeight="1">
      <c r="B81" s="192"/>
      <c r="C81" s="193" t="s">
        <v>194</v>
      </c>
      <c r="D81" s="194" t="s">
        <v>58</v>
      </c>
      <c r="E81" s="194" t="s">
        <v>54</v>
      </c>
      <c r="F81" s="194" t="s">
        <v>195</v>
      </c>
      <c r="G81" s="194" t="s">
        <v>196</v>
      </c>
      <c r="H81" s="194" t="s">
        <v>197</v>
      </c>
      <c r="I81" s="195" t="s">
        <v>198</v>
      </c>
      <c r="J81" s="194" t="s">
        <v>190</v>
      </c>
      <c r="K81" s="196" t="s">
        <v>199</v>
      </c>
      <c r="L81" s="197"/>
      <c r="M81" s="99" t="s">
        <v>200</v>
      </c>
      <c r="N81" s="100" t="s">
        <v>43</v>
      </c>
      <c r="O81" s="100" t="s">
        <v>201</v>
      </c>
      <c r="P81" s="100" t="s">
        <v>202</v>
      </c>
      <c r="Q81" s="100" t="s">
        <v>203</v>
      </c>
      <c r="R81" s="100" t="s">
        <v>204</v>
      </c>
      <c r="S81" s="100" t="s">
        <v>205</v>
      </c>
      <c r="T81" s="101" t="s">
        <v>206</v>
      </c>
    </row>
    <row r="82" s="1" customFormat="1" ht="29.28" customHeight="1">
      <c r="B82" s="43"/>
      <c r="C82" s="105" t="s">
        <v>191</v>
      </c>
      <c r="D82" s="71"/>
      <c r="E82" s="71"/>
      <c r="F82" s="71"/>
      <c r="G82" s="71"/>
      <c r="H82" s="71"/>
      <c r="I82" s="186"/>
      <c r="J82" s="198">
        <f>BK82</f>
        <v>0</v>
      </c>
      <c r="K82" s="71"/>
      <c r="L82" s="69"/>
      <c r="M82" s="102"/>
      <c r="N82" s="103"/>
      <c r="O82" s="103"/>
      <c r="P82" s="199">
        <f>SUM(P83:P132)</f>
        <v>0</v>
      </c>
      <c r="Q82" s="103"/>
      <c r="R82" s="199">
        <f>SUM(R83:R132)</f>
        <v>0.67626000000000008</v>
      </c>
      <c r="S82" s="103"/>
      <c r="T82" s="200">
        <f>SUM(T83:T132)</f>
        <v>0</v>
      </c>
      <c r="AT82" s="21" t="s">
        <v>72</v>
      </c>
      <c r="AU82" s="21" t="s">
        <v>192</v>
      </c>
      <c r="BK82" s="201">
        <f>SUM(BK83:BK132)</f>
        <v>0</v>
      </c>
    </row>
    <row r="83" s="1" customFormat="1" ht="38.25" customHeight="1">
      <c r="B83" s="43"/>
      <c r="C83" s="202" t="s">
        <v>80</v>
      </c>
      <c r="D83" s="202" t="s">
        <v>207</v>
      </c>
      <c r="E83" s="203" t="s">
        <v>629</v>
      </c>
      <c r="F83" s="204" t="s">
        <v>630</v>
      </c>
      <c r="G83" s="205" t="s">
        <v>210</v>
      </c>
      <c r="H83" s="206">
        <v>26</v>
      </c>
      <c r="I83" s="207"/>
      <c r="J83" s="208">
        <f>ROUND(I83*H83,2)</f>
        <v>0</v>
      </c>
      <c r="K83" s="204" t="s">
        <v>211</v>
      </c>
      <c r="L83" s="69"/>
      <c r="M83" s="209" t="s">
        <v>21</v>
      </c>
      <c r="N83" s="210" t="s">
        <v>44</v>
      </c>
      <c r="O83" s="44"/>
      <c r="P83" s="211">
        <f>O83*H83</f>
        <v>0</v>
      </c>
      <c r="Q83" s="211">
        <v>0</v>
      </c>
      <c r="R83" s="211">
        <f>Q83*H83</f>
        <v>0</v>
      </c>
      <c r="S83" s="211">
        <v>0</v>
      </c>
      <c r="T83" s="212">
        <f>S83*H83</f>
        <v>0</v>
      </c>
      <c r="AR83" s="21" t="s">
        <v>212</v>
      </c>
      <c r="AT83" s="21" t="s">
        <v>207</v>
      </c>
      <c r="AU83" s="21" t="s">
        <v>73</v>
      </c>
      <c r="AY83" s="21" t="s">
        <v>213</v>
      </c>
      <c r="BE83" s="213">
        <f>IF(N83="základní",J83,0)</f>
        <v>0</v>
      </c>
      <c r="BF83" s="213">
        <f>IF(N83="snížená",J83,0)</f>
        <v>0</v>
      </c>
      <c r="BG83" s="213">
        <f>IF(N83="zákl. přenesená",J83,0)</f>
        <v>0</v>
      </c>
      <c r="BH83" s="213">
        <f>IF(N83="sníž. přenesená",J83,0)</f>
        <v>0</v>
      </c>
      <c r="BI83" s="213">
        <f>IF(N83="nulová",J83,0)</f>
        <v>0</v>
      </c>
      <c r="BJ83" s="21" t="s">
        <v>80</v>
      </c>
      <c r="BK83" s="213">
        <f>ROUND(I83*H83,2)</f>
        <v>0</v>
      </c>
      <c r="BL83" s="21" t="s">
        <v>212</v>
      </c>
      <c r="BM83" s="21" t="s">
        <v>631</v>
      </c>
    </row>
    <row r="84" s="1" customFormat="1">
      <c r="B84" s="43"/>
      <c r="C84" s="71"/>
      <c r="D84" s="214" t="s">
        <v>215</v>
      </c>
      <c r="E84" s="71"/>
      <c r="F84" s="215" t="s">
        <v>216</v>
      </c>
      <c r="G84" s="71"/>
      <c r="H84" s="71"/>
      <c r="I84" s="186"/>
      <c r="J84" s="71"/>
      <c r="K84" s="71"/>
      <c r="L84" s="69"/>
      <c r="M84" s="216"/>
      <c r="N84" s="44"/>
      <c r="O84" s="44"/>
      <c r="P84" s="44"/>
      <c r="Q84" s="44"/>
      <c r="R84" s="44"/>
      <c r="S84" s="44"/>
      <c r="T84" s="92"/>
      <c r="AT84" s="21" t="s">
        <v>215</v>
      </c>
      <c r="AU84" s="21" t="s">
        <v>73</v>
      </c>
    </row>
    <row r="85" s="9" customFormat="1">
      <c r="B85" s="217"/>
      <c r="C85" s="218"/>
      <c r="D85" s="214" t="s">
        <v>217</v>
      </c>
      <c r="E85" s="219" t="s">
        <v>21</v>
      </c>
      <c r="F85" s="220" t="s">
        <v>632</v>
      </c>
      <c r="G85" s="218"/>
      <c r="H85" s="221">
        <v>26</v>
      </c>
      <c r="I85" s="222"/>
      <c r="J85" s="218"/>
      <c r="K85" s="218"/>
      <c r="L85" s="223"/>
      <c r="M85" s="224"/>
      <c r="N85" s="225"/>
      <c r="O85" s="225"/>
      <c r="P85" s="225"/>
      <c r="Q85" s="225"/>
      <c r="R85" s="225"/>
      <c r="S85" s="225"/>
      <c r="T85" s="226"/>
      <c r="AT85" s="227" t="s">
        <v>217</v>
      </c>
      <c r="AU85" s="227" t="s">
        <v>73</v>
      </c>
      <c r="AV85" s="9" t="s">
        <v>82</v>
      </c>
      <c r="AW85" s="9" t="s">
        <v>37</v>
      </c>
      <c r="AX85" s="9" t="s">
        <v>80</v>
      </c>
      <c r="AY85" s="227" t="s">
        <v>213</v>
      </c>
    </row>
    <row r="86" s="1" customFormat="1" ht="76.5" customHeight="1">
      <c r="B86" s="43"/>
      <c r="C86" s="202" t="s">
        <v>82</v>
      </c>
      <c r="D86" s="202" t="s">
        <v>207</v>
      </c>
      <c r="E86" s="203" t="s">
        <v>633</v>
      </c>
      <c r="F86" s="204" t="s">
        <v>634</v>
      </c>
      <c r="G86" s="205" t="s">
        <v>221</v>
      </c>
      <c r="H86" s="206">
        <v>960</v>
      </c>
      <c r="I86" s="207"/>
      <c r="J86" s="208">
        <f>ROUND(I86*H86,2)</f>
        <v>0</v>
      </c>
      <c r="K86" s="204" t="s">
        <v>211</v>
      </c>
      <c r="L86" s="69"/>
      <c r="M86" s="209" t="s">
        <v>21</v>
      </c>
      <c r="N86" s="210" t="s">
        <v>44</v>
      </c>
      <c r="O86" s="44"/>
      <c r="P86" s="211">
        <f>O86*H86</f>
        <v>0</v>
      </c>
      <c r="Q86" s="211">
        <v>0</v>
      </c>
      <c r="R86" s="211">
        <f>Q86*H86</f>
        <v>0</v>
      </c>
      <c r="S86" s="211">
        <v>0</v>
      </c>
      <c r="T86" s="212">
        <f>S86*H86</f>
        <v>0</v>
      </c>
      <c r="AR86" s="21" t="s">
        <v>212</v>
      </c>
      <c r="AT86" s="21" t="s">
        <v>207</v>
      </c>
      <c r="AU86" s="21" t="s">
        <v>73</v>
      </c>
      <c r="AY86" s="21" t="s">
        <v>213</v>
      </c>
      <c r="BE86" s="213">
        <f>IF(N86="základní",J86,0)</f>
        <v>0</v>
      </c>
      <c r="BF86" s="213">
        <f>IF(N86="snížená",J86,0)</f>
        <v>0</v>
      </c>
      <c r="BG86" s="213">
        <f>IF(N86="zákl. přenesená",J86,0)</f>
        <v>0</v>
      </c>
      <c r="BH86" s="213">
        <f>IF(N86="sníž. přenesená",J86,0)</f>
        <v>0</v>
      </c>
      <c r="BI86" s="213">
        <f>IF(N86="nulová",J86,0)</f>
        <v>0</v>
      </c>
      <c r="BJ86" s="21" t="s">
        <v>80</v>
      </c>
      <c r="BK86" s="213">
        <f>ROUND(I86*H86,2)</f>
        <v>0</v>
      </c>
      <c r="BL86" s="21" t="s">
        <v>212</v>
      </c>
      <c r="BM86" s="21" t="s">
        <v>635</v>
      </c>
    </row>
    <row r="87" s="1" customFormat="1">
      <c r="B87" s="43"/>
      <c r="C87" s="71"/>
      <c r="D87" s="214" t="s">
        <v>215</v>
      </c>
      <c r="E87" s="71"/>
      <c r="F87" s="215" t="s">
        <v>223</v>
      </c>
      <c r="G87" s="71"/>
      <c r="H87" s="71"/>
      <c r="I87" s="186"/>
      <c r="J87" s="71"/>
      <c r="K87" s="71"/>
      <c r="L87" s="69"/>
      <c r="M87" s="216"/>
      <c r="N87" s="44"/>
      <c r="O87" s="44"/>
      <c r="P87" s="44"/>
      <c r="Q87" s="44"/>
      <c r="R87" s="44"/>
      <c r="S87" s="44"/>
      <c r="T87" s="92"/>
      <c r="AT87" s="21" t="s">
        <v>215</v>
      </c>
      <c r="AU87" s="21" t="s">
        <v>73</v>
      </c>
    </row>
    <row r="88" s="10" customFormat="1">
      <c r="B88" s="228"/>
      <c r="C88" s="229"/>
      <c r="D88" s="214" t="s">
        <v>217</v>
      </c>
      <c r="E88" s="230" t="s">
        <v>21</v>
      </c>
      <c r="F88" s="231" t="s">
        <v>636</v>
      </c>
      <c r="G88" s="229"/>
      <c r="H88" s="230" t="s">
        <v>21</v>
      </c>
      <c r="I88" s="232"/>
      <c r="J88" s="229"/>
      <c r="K88" s="229"/>
      <c r="L88" s="233"/>
      <c r="M88" s="234"/>
      <c r="N88" s="235"/>
      <c r="O88" s="235"/>
      <c r="P88" s="235"/>
      <c r="Q88" s="235"/>
      <c r="R88" s="235"/>
      <c r="S88" s="235"/>
      <c r="T88" s="236"/>
      <c r="AT88" s="237" t="s">
        <v>217</v>
      </c>
      <c r="AU88" s="237" t="s">
        <v>73</v>
      </c>
      <c r="AV88" s="10" t="s">
        <v>80</v>
      </c>
      <c r="AW88" s="10" t="s">
        <v>37</v>
      </c>
      <c r="AX88" s="10" t="s">
        <v>73</v>
      </c>
      <c r="AY88" s="237" t="s">
        <v>213</v>
      </c>
    </row>
    <row r="89" s="9" customFormat="1">
      <c r="B89" s="217"/>
      <c r="C89" s="218"/>
      <c r="D89" s="214" t="s">
        <v>217</v>
      </c>
      <c r="E89" s="219" t="s">
        <v>21</v>
      </c>
      <c r="F89" s="220" t="s">
        <v>562</v>
      </c>
      <c r="G89" s="218"/>
      <c r="H89" s="221">
        <v>960</v>
      </c>
      <c r="I89" s="222"/>
      <c r="J89" s="218"/>
      <c r="K89" s="218"/>
      <c r="L89" s="223"/>
      <c r="M89" s="224"/>
      <c r="N89" s="225"/>
      <c r="O89" s="225"/>
      <c r="P89" s="225"/>
      <c r="Q89" s="225"/>
      <c r="R89" s="225"/>
      <c r="S89" s="225"/>
      <c r="T89" s="226"/>
      <c r="AT89" s="227" t="s">
        <v>217</v>
      </c>
      <c r="AU89" s="227" t="s">
        <v>73</v>
      </c>
      <c r="AV89" s="9" t="s">
        <v>82</v>
      </c>
      <c r="AW89" s="9" t="s">
        <v>37</v>
      </c>
      <c r="AX89" s="9" t="s">
        <v>80</v>
      </c>
      <c r="AY89" s="227" t="s">
        <v>213</v>
      </c>
    </row>
    <row r="90" s="1" customFormat="1" ht="51" customHeight="1">
      <c r="B90" s="43"/>
      <c r="C90" s="202" t="s">
        <v>226</v>
      </c>
      <c r="D90" s="202" t="s">
        <v>207</v>
      </c>
      <c r="E90" s="203" t="s">
        <v>227</v>
      </c>
      <c r="F90" s="204" t="s">
        <v>228</v>
      </c>
      <c r="G90" s="205" t="s">
        <v>210</v>
      </c>
      <c r="H90" s="206">
        <v>1584</v>
      </c>
      <c r="I90" s="207"/>
      <c r="J90" s="208">
        <f>ROUND(I90*H90,2)</f>
        <v>0</v>
      </c>
      <c r="K90" s="204" t="s">
        <v>211</v>
      </c>
      <c r="L90" s="69"/>
      <c r="M90" s="209" t="s">
        <v>21</v>
      </c>
      <c r="N90" s="210" t="s">
        <v>44</v>
      </c>
      <c r="O90" s="44"/>
      <c r="P90" s="211">
        <f>O90*H90</f>
        <v>0</v>
      </c>
      <c r="Q90" s="211">
        <v>0</v>
      </c>
      <c r="R90" s="211">
        <f>Q90*H90</f>
        <v>0</v>
      </c>
      <c r="S90" s="211">
        <v>0</v>
      </c>
      <c r="T90" s="212">
        <f>S90*H90</f>
        <v>0</v>
      </c>
      <c r="AR90" s="21" t="s">
        <v>212</v>
      </c>
      <c r="AT90" s="21" t="s">
        <v>207</v>
      </c>
      <c r="AU90" s="21" t="s">
        <v>73</v>
      </c>
      <c r="AY90" s="21" t="s">
        <v>213</v>
      </c>
      <c r="BE90" s="213">
        <f>IF(N90="základní",J90,0)</f>
        <v>0</v>
      </c>
      <c r="BF90" s="213">
        <f>IF(N90="snížená",J90,0)</f>
        <v>0</v>
      </c>
      <c r="BG90" s="213">
        <f>IF(N90="zákl. přenesená",J90,0)</f>
        <v>0</v>
      </c>
      <c r="BH90" s="213">
        <f>IF(N90="sníž. přenesená",J90,0)</f>
        <v>0</v>
      </c>
      <c r="BI90" s="213">
        <f>IF(N90="nulová",J90,0)</f>
        <v>0</v>
      </c>
      <c r="BJ90" s="21" t="s">
        <v>80</v>
      </c>
      <c r="BK90" s="213">
        <f>ROUND(I90*H90,2)</f>
        <v>0</v>
      </c>
      <c r="BL90" s="21" t="s">
        <v>212</v>
      </c>
      <c r="BM90" s="21" t="s">
        <v>637</v>
      </c>
    </row>
    <row r="91" s="1" customFormat="1">
      <c r="B91" s="43"/>
      <c r="C91" s="71"/>
      <c r="D91" s="214" t="s">
        <v>215</v>
      </c>
      <c r="E91" s="71"/>
      <c r="F91" s="215" t="s">
        <v>230</v>
      </c>
      <c r="G91" s="71"/>
      <c r="H91" s="71"/>
      <c r="I91" s="186"/>
      <c r="J91" s="71"/>
      <c r="K91" s="71"/>
      <c r="L91" s="69"/>
      <c r="M91" s="216"/>
      <c r="N91" s="44"/>
      <c r="O91" s="44"/>
      <c r="P91" s="44"/>
      <c r="Q91" s="44"/>
      <c r="R91" s="44"/>
      <c r="S91" s="44"/>
      <c r="T91" s="92"/>
      <c r="AT91" s="21" t="s">
        <v>215</v>
      </c>
      <c r="AU91" s="21" t="s">
        <v>73</v>
      </c>
    </row>
    <row r="92" s="9" customFormat="1">
      <c r="B92" s="217"/>
      <c r="C92" s="218"/>
      <c r="D92" s="214" t="s">
        <v>217</v>
      </c>
      <c r="E92" s="219" t="s">
        <v>21</v>
      </c>
      <c r="F92" s="220" t="s">
        <v>638</v>
      </c>
      <c r="G92" s="218"/>
      <c r="H92" s="221">
        <v>1584</v>
      </c>
      <c r="I92" s="222"/>
      <c r="J92" s="218"/>
      <c r="K92" s="218"/>
      <c r="L92" s="223"/>
      <c r="M92" s="224"/>
      <c r="N92" s="225"/>
      <c r="O92" s="225"/>
      <c r="P92" s="225"/>
      <c r="Q92" s="225"/>
      <c r="R92" s="225"/>
      <c r="S92" s="225"/>
      <c r="T92" s="226"/>
      <c r="AT92" s="227" t="s">
        <v>217</v>
      </c>
      <c r="AU92" s="227" t="s">
        <v>73</v>
      </c>
      <c r="AV92" s="9" t="s">
        <v>82</v>
      </c>
      <c r="AW92" s="9" t="s">
        <v>37</v>
      </c>
      <c r="AX92" s="9" t="s">
        <v>80</v>
      </c>
      <c r="AY92" s="227" t="s">
        <v>213</v>
      </c>
    </row>
    <row r="93" s="1" customFormat="1" ht="16.5" customHeight="1">
      <c r="B93" s="43"/>
      <c r="C93" s="238" t="s">
        <v>212</v>
      </c>
      <c r="D93" s="238" t="s">
        <v>232</v>
      </c>
      <c r="E93" s="239" t="s">
        <v>639</v>
      </c>
      <c r="F93" s="240" t="s">
        <v>640</v>
      </c>
      <c r="G93" s="241" t="s">
        <v>210</v>
      </c>
      <c r="H93" s="242">
        <v>1584</v>
      </c>
      <c r="I93" s="243"/>
      <c r="J93" s="244">
        <f>ROUND(I93*H93,2)</f>
        <v>0</v>
      </c>
      <c r="K93" s="240" t="s">
        <v>211</v>
      </c>
      <c r="L93" s="245"/>
      <c r="M93" s="246" t="s">
        <v>21</v>
      </c>
      <c r="N93" s="247" t="s">
        <v>44</v>
      </c>
      <c r="O93" s="44"/>
      <c r="P93" s="211">
        <f>O93*H93</f>
        <v>0</v>
      </c>
      <c r="Q93" s="211">
        <v>0.00018000000000000001</v>
      </c>
      <c r="R93" s="211">
        <f>Q93*H93</f>
        <v>0.28512000000000004</v>
      </c>
      <c r="S93" s="211">
        <v>0</v>
      </c>
      <c r="T93" s="212">
        <f>S93*H93</f>
        <v>0</v>
      </c>
      <c r="AR93" s="21" t="s">
        <v>235</v>
      </c>
      <c r="AT93" s="21" t="s">
        <v>232</v>
      </c>
      <c r="AU93" s="21" t="s">
        <v>73</v>
      </c>
      <c r="AY93" s="21" t="s">
        <v>213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21" t="s">
        <v>80</v>
      </c>
      <c r="BK93" s="213">
        <f>ROUND(I93*H93,2)</f>
        <v>0</v>
      </c>
      <c r="BL93" s="21" t="s">
        <v>212</v>
      </c>
      <c r="BM93" s="21" t="s">
        <v>641</v>
      </c>
    </row>
    <row r="94" s="9" customFormat="1">
      <c r="B94" s="217"/>
      <c r="C94" s="218"/>
      <c r="D94" s="214" t="s">
        <v>217</v>
      </c>
      <c r="E94" s="219" t="s">
        <v>21</v>
      </c>
      <c r="F94" s="220" t="s">
        <v>638</v>
      </c>
      <c r="G94" s="218"/>
      <c r="H94" s="221">
        <v>1584</v>
      </c>
      <c r="I94" s="222"/>
      <c r="J94" s="218"/>
      <c r="K94" s="218"/>
      <c r="L94" s="223"/>
      <c r="M94" s="224"/>
      <c r="N94" s="225"/>
      <c r="O94" s="225"/>
      <c r="P94" s="225"/>
      <c r="Q94" s="225"/>
      <c r="R94" s="225"/>
      <c r="S94" s="225"/>
      <c r="T94" s="226"/>
      <c r="AT94" s="227" t="s">
        <v>217</v>
      </c>
      <c r="AU94" s="227" t="s">
        <v>73</v>
      </c>
      <c r="AV94" s="9" t="s">
        <v>82</v>
      </c>
      <c r="AW94" s="9" t="s">
        <v>37</v>
      </c>
      <c r="AX94" s="9" t="s">
        <v>80</v>
      </c>
      <c r="AY94" s="227" t="s">
        <v>213</v>
      </c>
    </row>
    <row r="95" s="1" customFormat="1" ht="51" customHeight="1">
      <c r="B95" s="43"/>
      <c r="C95" s="202" t="s">
        <v>237</v>
      </c>
      <c r="D95" s="202" t="s">
        <v>207</v>
      </c>
      <c r="E95" s="203" t="s">
        <v>238</v>
      </c>
      <c r="F95" s="204" t="s">
        <v>239</v>
      </c>
      <c r="G95" s="205" t="s">
        <v>210</v>
      </c>
      <c r="H95" s="206">
        <v>318</v>
      </c>
      <c r="I95" s="207"/>
      <c r="J95" s="208">
        <f>ROUND(I95*H95,2)</f>
        <v>0</v>
      </c>
      <c r="K95" s="204" t="s">
        <v>211</v>
      </c>
      <c r="L95" s="69"/>
      <c r="M95" s="209" t="s">
        <v>21</v>
      </c>
      <c r="N95" s="210" t="s">
        <v>44</v>
      </c>
      <c r="O95" s="44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AR95" s="21" t="s">
        <v>212</v>
      </c>
      <c r="AT95" s="21" t="s">
        <v>207</v>
      </c>
      <c r="AU95" s="21" t="s">
        <v>73</v>
      </c>
      <c r="AY95" s="21" t="s">
        <v>213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21" t="s">
        <v>80</v>
      </c>
      <c r="BK95" s="213">
        <f>ROUND(I95*H95,2)</f>
        <v>0</v>
      </c>
      <c r="BL95" s="21" t="s">
        <v>212</v>
      </c>
      <c r="BM95" s="21" t="s">
        <v>642</v>
      </c>
    </row>
    <row r="96" s="1" customFormat="1">
      <c r="B96" s="43"/>
      <c r="C96" s="71"/>
      <c r="D96" s="214" t="s">
        <v>215</v>
      </c>
      <c r="E96" s="71"/>
      <c r="F96" s="215" t="s">
        <v>241</v>
      </c>
      <c r="G96" s="71"/>
      <c r="H96" s="71"/>
      <c r="I96" s="186"/>
      <c r="J96" s="71"/>
      <c r="K96" s="71"/>
      <c r="L96" s="69"/>
      <c r="M96" s="216"/>
      <c r="N96" s="44"/>
      <c r="O96" s="44"/>
      <c r="P96" s="44"/>
      <c r="Q96" s="44"/>
      <c r="R96" s="44"/>
      <c r="S96" s="44"/>
      <c r="T96" s="92"/>
      <c r="AT96" s="21" t="s">
        <v>215</v>
      </c>
      <c r="AU96" s="21" t="s">
        <v>73</v>
      </c>
    </row>
    <row r="97" s="9" customFormat="1">
      <c r="B97" s="217"/>
      <c r="C97" s="218"/>
      <c r="D97" s="214" t="s">
        <v>217</v>
      </c>
      <c r="E97" s="219" t="s">
        <v>21</v>
      </c>
      <c r="F97" s="220" t="s">
        <v>643</v>
      </c>
      <c r="G97" s="218"/>
      <c r="H97" s="221">
        <v>318</v>
      </c>
      <c r="I97" s="222"/>
      <c r="J97" s="218"/>
      <c r="K97" s="218"/>
      <c r="L97" s="223"/>
      <c r="M97" s="224"/>
      <c r="N97" s="225"/>
      <c r="O97" s="225"/>
      <c r="P97" s="225"/>
      <c r="Q97" s="225"/>
      <c r="R97" s="225"/>
      <c r="S97" s="225"/>
      <c r="T97" s="226"/>
      <c r="AT97" s="227" t="s">
        <v>217</v>
      </c>
      <c r="AU97" s="227" t="s">
        <v>73</v>
      </c>
      <c r="AV97" s="9" t="s">
        <v>82</v>
      </c>
      <c r="AW97" s="9" t="s">
        <v>37</v>
      </c>
      <c r="AX97" s="9" t="s">
        <v>80</v>
      </c>
      <c r="AY97" s="227" t="s">
        <v>213</v>
      </c>
    </row>
    <row r="98" s="1" customFormat="1" ht="16.5" customHeight="1">
      <c r="B98" s="43"/>
      <c r="C98" s="238" t="s">
        <v>243</v>
      </c>
      <c r="D98" s="238" t="s">
        <v>232</v>
      </c>
      <c r="E98" s="239" t="s">
        <v>244</v>
      </c>
      <c r="F98" s="240" t="s">
        <v>245</v>
      </c>
      <c r="G98" s="241" t="s">
        <v>210</v>
      </c>
      <c r="H98" s="242">
        <v>318</v>
      </c>
      <c r="I98" s="243"/>
      <c r="J98" s="244">
        <f>ROUND(I98*H98,2)</f>
        <v>0</v>
      </c>
      <c r="K98" s="240" t="s">
        <v>211</v>
      </c>
      <c r="L98" s="245"/>
      <c r="M98" s="246" t="s">
        <v>21</v>
      </c>
      <c r="N98" s="247" t="s">
        <v>44</v>
      </c>
      <c r="O98" s="44"/>
      <c r="P98" s="211">
        <f>O98*H98</f>
        <v>0</v>
      </c>
      <c r="Q98" s="211">
        <v>0.00123</v>
      </c>
      <c r="R98" s="211">
        <f>Q98*H98</f>
        <v>0.39113999999999999</v>
      </c>
      <c r="S98" s="211">
        <v>0</v>
      </c>
      <c r="T98" s="212">
        <f>S98*H98</f>
        <v>0</v>
      </c>
      <c r="AR98" s="21" t="s">
        <v>235</v>
      </c>
      <c r="AT98" s="21" t="s">
        <v>232</v>
      </c>
      <c r="AU98" s="21" t="s">
        <v>73</v>
      </c>
      <c r="AY98" s="21" t="s">
        <v>213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21" t="s">
        <v>80</v>
      </c>
      <c r="BK98" s="213">
        <f>ROUND(I98*H98,2)</f>
        <v>0</v>
      </c>
      <c r="BL98" s="21" t="s">
        <v>212</v>
      </c>
      <c r="BM98" s="21" t="s">
        <v>644</v>
      </c>
    </row>
    <row r="99" s="9" customFormat="1">
      <c r="B99" s="217"/>
      <c r="C99" s="218"/>
      <c r="D99" s="214" t="s">
        <v>217</v>
      </c>
      <c r="E99" s="219" t="s">
        <v>21</v>
      </c>
      <c r="F99" s="220" t="s">
        <v>643</v>
      </c>
      <c r="G99" s="218"/>
      <c r="H99" s="221">
        <v>318</v>
      </c>
      <c r="I99" s="222"/>
      <c r="J99" s="218"/>
      <c r="K99" s="218"/>
      <c r="L99" s="223"/>
      <c r="M99" s="224"/>
      <c r="N99" s="225"/>
      <c r="O99" s="225"/>
      <c r="P99" s="225"/>
      <c r="Q99" s="225"/>
      <c r="R99" s="225"/>
      <c r="S99" s="225"/>
      <c r="T99" s="226"/>
      <c r="AT99" s="227" t="s">
        <v>217</v>
      </c>
      <c r="AU99" s="227" t="s">
        <v>73</v>
      </c>
      <c r="AV99" s="9" t="s">
        <v>82</v>
      </c>
      <c r="AW99" s="9" t="s">
        <v>37</v>
      </c>
      <c r="AX99" s="9" t="s">
        <v>80</v>
      </c>
      <c r="AY99" s="227" t="s">
        <v>213</v>
      </c>
    </row>
    <row r="100" s="1" customFormat="1" ht="76.5" customHeight="1">
      <c r="B100" s="43"/>
      <c r="C100" s="202" t="s">
        <v>247</v>
      </c>
      <c r="D100" s="202" t="s">
        <v>207</v>
      </c>
      <c r="E100" s="203" t="s">
        <v>645</v>
      </c>
      <c r="F100" s="204" t="s">
        <v>646</v>
      </c>
      <c r="G100" s="205" t="s">
        <v>250</v>
      </c>
      <c r="H100" s="206">
        <v>10</v>
      </c>
      <c r="I100" s="207"/>
      <c r="J100" s="208">
        <f>ROUND(I100*H100,2)</f>
        <v>0</v>
      </c>
      <c r="K100" s="204" t="s">
        <v>211</v>
      </c>
      <c r="L100" s="69"/>
      <c r="M100" s="209" t="s">
        <v>21</v>
      </c>
      <c r="N100" s="210" t="s">
        <v>44</v>
      </c>
      <c r="O100" s="44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2">
        <f>S100*H100</f>
        <v>0</v>
      </c>
      <c r="AR100" s="21" t="s">
        <v>212</v>
      </c>
      <c r="AT100" s="21" t="s">
        <v>207</v>
      </c>
      <c r="AU100" s="21" t="s">
        <v>73</v>
      </c>
      <c r="AY100" s="21" t="s">
        <v>213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21" t="s">
        <v>80</v>
      </c>
      <c r="BK100" s="213">
        <f>ROUND(I100*H100,2)</f>
        <v>0</v>
      </c>
      <c r="BL100" s="21" t="s">
        <v>212</v>
      </c>
      <c r="BM100" s="21" t="s">
        <v>647</v>
      </c>
    </row>
    <row r="101" s="1" customFormat="1">
      <c r="B101" s="43"/>
      <c r="C101" s="71"/>
      <c r="D101" s="214" t="s">
        <v>215</v>
      </c>
      <c r="E101" s="71"/>
      <c r="F101" s="215" t="s">
        <v>252</v>
      </c>
      <c r="G101" s="71"/>
      <c r="H101" s="71"/>
      <c r="I101" s="186"/>
      <c r="J101" s="71"/>
      <c r="K101" s="71"/>
      <c r="L101" s="69"/>
      <c r="M101" s="216"/>
      <c r="N101" s="44"/>
      <c r="O101" s="44"/>
      <c r="P101" s="44"/>
      <c r="Q101" s="44"/>
      <c r="R101" s="44"/>
      <c r="S101" s="44"/>
      <c r="T101" s="92"/>
      <c r="AT101" s="21" t="s">
        <v>215</v>
      </c>
      <c r="AU101" s="21" t="s">
        <v>73</v>
      </c>
    </row>
    <row r="102" s="9" customFormat="1">
      <c r="B102" s="217"/>
      <c r="C102" s="218"/>
      <c r="D102" s="214" t="s">
        <v>217</v>
      </c>
      <c r="E102" s="219" t="s">
        <v>21</v>
      </c>
      <c r="F102" s="220" t="s">
        <v>175</v>
      </c>
      <c r="G102" s="218"/>
      <c r="H102" s="221">
        <v>10</v>
      </c>
      <c r="I102" s="222"/>
      <c r="J102" s="218"/>
      <c r="K102" s="218"/>
      <c r="L102" s="223"/>
      <c r="M102" s="224"/>
      <c r="N102" s="225"/>
      <c r="O102" s="225"/>
      <c r="P102" s="225"/>
      <c r="Q102" s="225"/>
      <c r="R102" s="225"/>
      <c r="S102" s="225"/>
      <c r="T102" s="226"/>
      <c r="AT102" s="227" t="s">
        <v>217</v>
      </c>
      <c r="AU102" s="227" t="s">
        <v>73</v>
      </c>
      <c r="AV102" s="9" t="s">
        <v>82</v>
      </c>
      <c r="AW102" s="9" t="s">
        <v>37</v>
      </c>
      <c r="AX102" s="9" t="s">
        <v>80</v>
      </c>
      <c r="AY102" s="227" t="s">
        <v>213</v>
      </c>
    </row>
    <row r="103" s="1" customFormat="1" ht="76.5" customHeight="1">
      <c r="B103" s="43"/>
      <c r="C103" s="202" t="s">
        <v>235</v>
      </c>
      <c r="D103" s="202" t="s">
        <v>207</v>
      </c>
      <c r="E103" s="203" t="s">
        <v>648</v>
      </c>
      <c r="F103" s="204" t="s">
        <v>649</v>
      </c>
      <c r="G103" s="205" t="s">
        <v>250</v>
      </c>
      <c r="H103" s="206">
        <v>3</v>
      </c>
      <c r="I103" s="207"/>
      <c r="J103" s="208">
        <f>ROUND(I103*H103,2)</f>
        <v>0</v>
      </c>
      <c r="K103" s="204" t="s">
        <v>211</v>
      </c>
      <c r="L103" s="69"/>
      <c r="M103" s="209" t="s">
        <v>21</v>
      </c>
      <c r="N103" s="210" t="s">
        <v>44</v>
      </c>
      <c r="O103" s="44"/>
      <c r="P103" s="211">
        <f>O103*H103</f>
        <v>0</v>
      </c>
      <c r="Q103" s="211">
        <v>0</v>
      </c>
      <c r="R103" s="211">
        <f>Q103*H103</f>
        <v>0</v>
      </c>
      <c r="S103" s="211">
        <v>0</v>
      </c>
      <c r="T103" s="212">
        <f>S103*H103</f>
        <v>0</v>
      </c>
      <c r="AR103" s="21" t="s">
        <v>212</v>
      </c>
      <c r="AT103" s="21" t="s">
        <v>207</v>
      </c>
      <c r="AU103" s="21" t="s">
        <v>73</v>
      </c>
      <c r="AY103" s="21" t="s">
        <v>213</v>
      </c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21" t="s">
        <v>80</v>
      </c>
      <c r="BK103" s="213">
        <f>ROUND(I103*H103,2)</f>
        <v>0</v>
      </c>
      <c r="BL103" s="21" t="s">
        <v>212</v>
      </c>
      <c r="BM103" s="21" t="s">
        <v>650</v>
      </c>
    </row>
    <row r="104" s="1" customFormat="1">
      <c r="B104" s="43"/>
      <c r="C104" s="71"/>
      <c r="D104" s="214" t="s">
        <v>215</v>
      </c>
      <c r="E104" s="71"/>
      <c r="F104" s="215" t="s">
        <v>252</v>
      </c>
      <c r="G104" s="71"/>
      <c r="H104" s="71"/>
      <c r="I104" s="186"/>
      <c r="J104" s="71"/>
      <c r="K104" s="71"/>
      <c r="L104" s="69"/>
      <c r="M104" s="216"/>
      <c r="N104" s="44"/>
      <c r="O104" s="44"/>
      <c r="P104" s="44"/>
      <c r="Q104" s="44"/>
      <c r="R104" s="44"/>
      <c r="S104" s="44"/>
      <c r="T104" s="92"/>
      <c r="AT104" s="21" t="s">
        <v>215</v>
      </c>
      <c r="AU104" s="21" t="s">
        <v>73</v>
      </c>
    </row>
    <row r="105" s="9" customFormat="1">
      <c r="B105" s="217"/>
      <c r="C105" s="218"/>
      <c r="D105" s="214" t="s">
        <v>217</v>
      </c>
      <c r="E105" s="219" t="s">
        <v>21</v>
      </c>
      <c r="F105" s="220" t="s">
        <v>226</v>
      </c>
      <c r="G105" s="218"/>
      <c r="H105" s="221">
        <v>3</v>
      </c>
      <c r="I105" s="222"/>
      <c r="J105" s="218"/>
      <c r="K105" s="218"/>
      <c r="L105" s="223"/>
      <c r="M105" s="224"/>
      <c r="N105" s="225"/>
      <c r="O105" s="225"/>
      <c r="P105" s="225"/>
      <c r="Q105" s="225"/>
      <c r="R105" s="225"/>
      <c r="S105" s="225"/>
      <c r="T105" s="226"/>
      <c r="AT105" s="227" t="s">
        <v>217</v>
      </c>
      <c r="AU105" s="227" t="s">
        <v>73</v>
      </c>
      <c r="AV105" s="9" t="s">
        <v>82</v>
      </c>
      <c r="AW105" s="9" t="s">
        <v>37</v>
      </c>
      <c r="AX105" s="9" t="s">
        <v>80</v>
      </c>
      <c r="AY105" s="227" t="s">
        <v>213</v>
      </c>
    </row>
    <row r="106" s="1" customFormat="1" ht="76.5" customHeight="1">
      <c r="B106" s="43"/>
      <c r="C106" s="202" t="s">
        <v>256</v>
      </c>
      <c r="D106" s="202" t="s">
        <v>207</v>
      </c>
      <c r="E106" s="203" t="s">
        <v>651</v>
      </c>
      <c r="F106" s="204" t="s">
        <v>652</v>
      </c>
      <c r="G106" s="205" t="s">
        <v>221</v>
      </c>
      <c r="H106" s="206">
        <v>1160</v>
      </c>
      <c r="I106" s="207"/>
      <c r="J106" s="208">
        <f>ROUND(I106*H106,2)</f>
        <v>0</v>
      </c>
      <c r="K106" s="204" t="s">
        <v>211</v>
      </c>
      <c r="L106" s="69"/>
      <c r="M106" s="209" t="s">
        <v>21</v>
      </c>
      <c r="N106" s="210" t="s">
        <v>44</v>
      </c>
      <c r="O106" s="44"/>
      <c r="P106" s="211">
        <f>O106*H106</f>
        <v>0</v>
      </c>
      <c r="Q106" s="211">
        <v>0</v>
      </c>
      <c r="R106" s="211">
        <f>Q106*H106</f>
        <v>0</v>
      </c>
      <c r="S106" s="211">
        <v>0</v>
      </c>
      <c r="T106" s="212">
        <f>S106*H106</f>
        <v>0</v>
      </c>
      <c r="AR106" s="21" t="s">
        <v>212</v>
      </c>
      <c r="AT106" s="21" t="s">
        <v>207</v>
      </c>
      <c r="AU106" s="21" t="s">
        <v>73</v>
      </c>
      <c r="AY106" s="21" t="s">
        <v>213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21" t="s">
        <v>80</v>
      </c>
      <c r="BK106" s="213">
        <f>ROUND(I106*H106,2)</f>
        <v>0</v>
      </c>
      <c r="BL106" s="21" t="s">
        <v>212</v>
      </c>
      <c r="BM106" s="21" t="s">
        <v>653</v>
      </c>
    </row>
    <row r="107" s="1" customFormat="1">
      <c r="B107" s="43"/>
      <c r="C107" s="71"/>
      <c r="D107" s="214" t="s">
        <v>215</v>
      </c>
      <c r="E107" s="71"/>
      <c r="F107" s="215" t="s">
        <v>263</v>
      </c>
      <c r="G107" s="71"/>
      <c r="H107" s="71"/>
      <c r="I107" s="186"/>
      <c r="J107" s="71"/>
      <c r="K107" s="71"/>
      <c r="L107" s="69"/>
      <c r="M107" s="216"/>
      <c r="N107" s="44"/>
      <c r="O107" s="44"/>
      <c r="P107" s="44"/>
      <c r="Q107" s="44"/>
      <c r="R107" s="44"/>
      <c r="S107" s="44"/>
      <c r="T107" s="92"/>
      <c r="AT107" s="21" t="s">
        <v>215</v>
      </c>
      <c r="AU107" s="21" t="s">
        <v>73</v>
      </c>
    </row>
    <row r="108" s="9" customFormat="1">
      <c r="B108" s="217"/>
      <c r="C108" s="218"/>
      <c r="D108" s="214" t="s">
        <v>217</v>
      </c>
      <c r="E108" s="219" t="s">
        <v>21</v>
      </c>
      <c r="F108" s="220" t="s">
        <v>576</v>
      </c>
      <c r="G108" s="218"/>
      <c r="H108" s="221">
        <v>1160</v>
      </c>
      <c r="I108" s="222"/>
      <c r="J108" s="218"/>
      <c r="K108" s="218"/>
      <c r="L108" s="223"/>
      <c r="M108" s="224"/>
      <c r="N108" s="225"/>
      <c r="O108" s="225"/>
      <c r="P108" s="225"/>
      <c r="Q108" s="225"/>
      <c r="R108" s="225"/>
      <c r="S108" s="225"/>
      <c r="T108" s="226"/>
      <c r="AT108" s="227" t="s">
        <v>217</v>
      </c>
      <c r="AU108" s="227" t="s">
        <v>73</v>
      </c>
      <c r="AV108" s="9" t="s">
        <v>82</v>
      </c>
      <c r="AW108" s="9" t="s">
        <v>37</v>
      </c>
      <c r="AX108" s="9" t="s">
        <v>80</v>
      </c>
      <c r="AY108" s="227" t="s">
        <v>213</v>
      </c>
    </row>
    <row r="109" s="1" customFormat="1" ht="63.75" customHeight="1">
      <c r="B109" s="43"/>
      <c r="C109" s="202" t="s">
        <v>175</v>
      </c>
      <c r="D109" s="202" t="s">
        <v>207</v>
      </c>
      <c r="E109" s="203" t="s">
        <v>654</v>
      </c>
      <c r="F109" s="204" t="s">
        <v>655</v>
      </c>
      <c r="G109" s="205" t="s">
        <v>250</v>
      </c>
      <c r="H109" s="206">
        <v>6</v>
      </c>
      <c r="I109" s="207"/>
      <c r="J109" s="208">
        <f>ROUND(I109*H109,2)</f>
        <v>0</v>
      </c>
      <c r="K109" s="204" t="s">
        <v>211</v>
      </c>
      <c r="L109" s="69"/>
      <c r="M109" s="209" t="s">
        <v>21</v>
      </c>
      <c r="N109" s="210" t="s">
        <v>44</v>
      </c>
      <c r="O109" s="44"/>
      <c r="P109" s="211">
        <f>O109*H109</f>
        <v>0</v>
      </c>
      <c r="Q109" s="211">
        <v>0</v>
      </c>
      <c r="R109" s="211">
        <f>Q109*H109</f>
        <v>0</v>
      </c>
      <c r="S109" s="211">
        <v>0</v>
      </c>
      <c r="T109" s="212">
        <f>S109*H109</f>
        <v>0</v>
      </c>
      <c r="AR109" s="21" t="s">
        <v>212</v>
      </c>
      <c r="AT109" s="21" t="s">
        <v>207</v>
      </c>
      <c r="AU109" s="21" t="s">
        <v>73</v>
      </c>
      <c r="AY109" s="21" t="s">
        <v>213</v>
      </c>
      <c r="BE109" s="213">
        <f>IF(N109="základní",J109,0)</f>
        <v>0</v>
      </c>
      <c r="BF109" s="213">
        <f>IF(N109="snížená",J109,0)</f>
        <v>0</v>
      </c>
      <c r="BG109" s="213">
        <f>IF(N109="zákl. přenesená",J109,0)</f>
        <v>0</v>
      </c>
      <c r="BH109" s="213">
        <f>IF(N109="sníž. přenesená",J109,0)</f>
        <v>0</v>
      </c>
      <c r="BI109" s="213">
        <f>IF(N109="nulová",J109,0)</f>
        <v>0</v>
      </c>
      <c r="BJ109" s="21" t="s">
        <v>80</v>
      </c>
      <c r="BK109" s="213">
        <f>ROUND(I109*H109,2)</f>
        <v>0</v>
      </c>
      <c r="BL109" s="21" t="s">
        <v>212</v>
      </c>
      <c r="BM109" s="21" t="s">
        <v>656</v>
      </c>
    </row>
    <row r="110" s="1" customFormat="1">
      <c r="B110" s="43"/>
      <c r="C110" s="71"/>
      <c r="D110" s="214" t="s">
        <v>215</v>
      </c>
      <c r="E110" s="71"/>
      <c r="F110" s="215" t="s">
        <v>269</v>
      </c>
      <c r="G110" s="71"/>
      <c r="H110" s="71"/>
      <c r="I110" s="186"/>
      <c r="J110" s="71"/>
      <c r="K110" s="71"/>
      <c r="L110" s="69"/>
      <c r="M110" s="216"/>
      <c r="N110" s="44"/>
      <c r="O110" s="44"/>
      <c r="P110" s="44"/>
      <c r="Q110" s="44"/>
      <c r="R110" s="44"/>
      <c r="S110" s="44"/>
      <c r="T110" s="92"/>
      <c r="AT110" s="21" t="s">
        <v>215</v>
      </c>
      <c r="AU110" s="21" t="s">
        <v>73</v>
      </c>
    </row>
    <row r="111" s="9" customFormat="1">
      <c r="B111" s="217"/>
      <c r="C111" s="218"/>
      <c r="D111" s="214" t="s">
        <v>217</v>
      </c>
      <c r="E111" s="219" t="s">
        <v>21</v>
      </c>
      <c r="F111" s="220" t="s">
        <v>243</v>
      </c>
      <c r="G111" s="218"/>
      <c r="H111" s="221">
        <v>6</v>
      </c>
      <c r="I111" s="222"/>
      <c r="J111" s="218"/>
      <c r="K111" s="218"/>
      <c r="L111" s="223"/>
      <c r="M111" s="224"/>
      <c r="N111" s="225"/>
      <c r="O111" s="225"/>
      <c r="P111" s="225"/>
      <c r="Q111" s="225"/>
      <c r="R111" s="225"/>
      <c r="S111" s="225"/>
      <c r="T111" s="226"/>
      <c r="AT111" s="227" t="s">
        <v>217</v>
      </c>
      <c r="AU111" s="227" t="s">
        <v>73</v>
      </c>
      <c r="AV111" s="9" t="s">
        <v>82</v>
      </c>
      <c r="AW111" s="9" t="s">
        <v>37</v>
      </c>
      <c r="AX111" s="9" t="s">
        <v>80</v>
      </c>
      <c r="AY111" s="227" t="s">
        <v>213</v>
      </c>
    </row>
    <row r="112" s="1" customFormat="1" ht="38.25" customHeight="1">
      <c r="B112" s="43"/>
      <c r="C112" s="202" t="s">
        <v>265</v>
      </c>
      <c r="D112" s="202" t="s">
        <v>207</v>
      </c>
      <c r="E112" s="203" t="s">
        <v>271</v>
      </c>
      <c r="F112" s="204" t="s">
        <v>272</v>
      </c>
      <c r="G112" s="205" t="s">
        <v>210</v>
      </c>
      <c r="H112" s="206">
        <v>15</v>
      </c>
      <c r="I112" s="207"/>
      <c r="J112" s="208">
        <f>ROUND(I112*H112,2)</f>
        <v>0</v>
      </c>
      <c r="K112" s="204" t="s">
        <v>211</v>
      </c>
      <c r="L112" s="69"/>
      <c r="M112" s="209" t="s">
        <v>21</v>
      </c>
      <c r="N112" s="210" t="s">
        <v>44</v>
      </c>
      <c r="O112" s="44"/>
      <c r="P112" s="211">
        <f>O112*H112</f>
        <v>0</v>
      </c>
      <c r="Q112" s="211">
        <v>0</v>
      </c>
      <c r="R112" s="211">
        <f>Q112*H112</f>
        <v>0</v>
      </c>
      <c r="S112" s="211">
        <v>0</v>
      </c>
      <c r="T112" s="212">
        <f>S112*H112</f>
        <v>0</v>
      </c>
      <c r="AR112" s="21" t="s">
        <v>212</v>
      </c>
      <c r="AT112" s="21" t="s">
        <v>207</v>
      </c>
      <c r="AU112" s="21" t="s">
        <v>73</v>
      </c>
      <c r="AY112" s="21" t="s">
        <v>213</v>
      </c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21" t="s">
        <v>80</v>
      </c>
      <c r="BK112" s="213">
        <f>ROUND(I112*H112,2)</f>
        <v>0</v>
      </c>
      <c r="BL112" s="21" t="s">
        <v>212</v>
      </c>
      <c r="BM112" s="21" t="s">
        <v>657</v>
      </c>
    </row>
    <row r="113" s="9" customFormat="1">
      <c r="B113" s="217"/>
      <c r="C113" s="218"/>
      <c r="D113" s="214" t="s">
        <v>217</v>
      </c>
      <c r="E113" s="219" t="s">
        <v>21</v>
      </c>
      <c r="F113" s="220" t="s">
        <v>10</v>
      </c>
      <c r="G113" s="218"/>
      <c r="H113" s="221">
        <v>15</v>
      </c>
      <c r="I113" s="222"/>
      <c r="J113" s="218"/>
      <c r="K113" s="218"/>
      <c r="L113" s="223"/>
      <c r="M113" s="224"/>
      <c r="N113" s="225"/>
      <c r="O113" s="225"/>
      <c r="P113" s="225"/>
      <c r="Q113" s="225"/>
      <c r="R113" s="225"/>
      <c r="S113" s="225"/>
      <c r="T113" s="226"/>
      <c r="AT113" s="227" t="s">
        <v>217</v>
      </c>
      <c r="AU113" s="227" t="s">
        <v>73</v>
      </c>
      <c r="AV113" s="9" t="s">
        <v>82</v>
      </c>
      <c r="AW113" s="9" t="s">
        <v>37</v>
      </c>
      <c r="AX113" s="9" t="s">
        <v>80</v>
      </c>
      <c r="AY113" s="227" t="s">
        <v>213</v>
      </c>
    </row>
    <row r="114" s="1" customFormat="1" ht="25.5" customHeight="1">
      <c r="B114" s="43"/>
      <c r="C114" s="202" t="s">
        <v>270</v>
      </c>
      <c r="D114" s="202" t="s">
        <v>207</v>
      </c>
      <c r="E114" s="203" t="s">
        <v>276</v>
      </c>
      <c r="F114" s="204" t="s">
        <v>277</v>
      </c>
      <c r="G114" s="205" t="s">
        <v>210</v>
      </c>
      <c r="H114" s="206">
        <v>15</v>
      </c>
      <c r="I114" s="207"/>
      <c r="J114" s="208">
        <f>ROUND(I114*H114,2)</f>
        <v>0</v>
      </c>
      <c r="K114" s="204" t="s">
        <v>211</v>
      </c>
      <c r="L114" s="69"/>
      <c r="M114" s="209" t="s">
        <v>21</v>
      </c>
      <c r="N114" s="210" t="s">
        <v>44</v>
      </c>
      <c r="O114" s="44"/>
      <c r="P114" s="211">
        <f>O114*H114</f>
        <v>0</v>
      </c>
      <c r="Q114" s="211">
        <v>0</v>
      </c>
      <c r="R114" s="211">
        <f>Q114*H114</f>
        <v>0</v>
      </c>
      <c r="S114" s="211">
        <v>0</v>
      </c>
      <c r="T114" s="212">
        <f>S114*H114</f>
        <v>0</v>
      </c>
      <c r="AR114" s="21" t="s">
        <v>212</v>
      </c>
      <c r="AT114" s="21" t="s">
        <v>207</v>
      </c>
      <c r="AU114" s="21" t="s">
        <v>73</v>
      </c>
      <c r="AY114" s="21" t="s">
        <v>213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21" t="s">
        <v>80</v>
      </c>
      <c r="BK114" s="213">
        <f>ROUND(I114*H114,2)</f>
        <v>0</v>
      </c>
      <c r="BL114" s="21" t="s">
        <v>212</v>
      </c>
      <c r="BM114" s="21" t="s">
        <v>658</v>
      </c>
    </row>
    <row r="115" s="9" customFormat="1">
      <c r="B115" s="217"/>
      <c r="C115" s="218"/>
      <c r="D115" s="214" t="s">
        <v>217</v>
      </c>
      <c r="E115" s="219" t="s">
        <v>21</v>
      </c>
      <c r="F115" s="220" t="s">
        <v>10</v>
      </c>
      <c r="G115" s="218"/>
      <c r="H115" s="221">
        <v>15</v>
      </c>
      <c r="I115" s="222"/>
      <c r="J115" s="218"/>
      <c r="K115" s="218"/>
      <c r="L115" s="223"/>
      <c r="M115" s="224"/>
      <c r="N115" s="225"/>
      <c r="O115" s="225"/>
      <c r="P115" s="225"/>
      <c r="Q115" s="225"/>
      <c r="R115" s="225"/>
      <c r="S115" s="225"/>
      <c r="T115" s="226"/>
      <c r="AT115" s="227" t="s">
        <v>217</v>
      </c>
      <c r="AU115" s="227" t="s">
        <v>73</v>
      </c>
      <c r="AV115" s="9" t="s">
        <v>82</v>
      </c>
      <c r="AW115" s="9" t="s">
        <v>37</v>
      </c>
      <c r="AX115" s="9" t="s">
        <v>80</v>
      </c>
      <c r="AY115" s="227" t="s">
        <v>213</v>
      </c>
    </row>
    <row r="116" s="1" customFormat="1" ht="16.5" customHeight="1">
      <c r="B116" s="43"/>
      <c r="C116" s="202" t="s">
        <v>275</v>
      </c>
      <c r="D116" s="202" t="s">
        <v>207</v>
      </c>
      <c r="E116" s="203" t="s">
        <v>659</v>
      </c>
      <c r="F116" s="204" t="s">
        <v>660</v>
      </c>
      <c r="G116" s="205" t="s">
        <v>210</v>
      </c>
      <c r="H116" s="206">
        <v>2</v>
      </c>
      <c r="I116" s="207"/>
      <c r="J116" s="208">
        <f>ROUND(I116*H116,2)</f>
        <v>0</v>
      </c>
      <c r="K116" s="204" t="s">
        <v>211</v>
      </c>
      <c r="L116" s="69"/>
      <c r="M116" s="209" t="s">
        <v>21</v>
      </c>
      <c r="N116" s="210" t="s">
        <v>44</v>
      </c>
      <c r="O116" s="44"/>
      <c r="P116" s="211">
        <f>O116*H116</f>
        <v>0</v>
      </c>
      <c r="Q116" s="211">
        <v>0</v>
      </c>
      <c r="R116" s="211">
        <f>Q116*H116</f>
        <v>0</v>
      </c>
      <c r="S116" s="211">
        <v>0</v>
      </c>
      <c r="T116" s="212">
        <f>S116*H116</f>
        <v>0</v>
      </c>
      <c r="AR116" s="21" t="s">
        <v>212</v>
      </c>
      <c r="AT116" s="21" t="s">
        <v>207</v>
      </c>
      <c r="AU116" s="21" t="s">
        <v>73</v>
      </c>
      <c r="AY116" s="21" t="s">
        <v>213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21" t="s">
        <v>80</v>
      </c>
      <c r="BK116" s="213">
        <f>ROUND(I116*H116,2)</f>
        <v>0</v>
      </c>
      <c r="BL116" s="21" t="s">
        <v>212</v>
      </c>
      <c r="BM116" s="21" t="s">
        <v>661</v>
      </c>
    </row>
    <row r="117" s="9" customFormat="1">
      <c r="B117" s="217"/>
      <c r="C117" s="218"/>
      <c r="D117" s="214" t="s">
        <v>217</v>
      </c>
      <c r="E117" s="219" t="s">
        <v>21</v>
      </c>
      <c r="F117" s="220" t="s">
        <v>82</v>
      </c>
      <c r="G117" s="218"/>
      <c r="H117" s="221">
        <v>2</v>
      </c>
      <c r="I117" s="222"/>
      <c r="J117" s="218"/>
      <c r="K117" s="218"/>
      <c r="L117" s="223"/>
      <c r="M117" s="224"/>
      <c r="N117" s="225"/>
      <c r="O117" s="225"/>
      <c r="P117" s="225"/>
      <c r="Q117" s="225"/>
      <c r="R117" s="225"/>
      <c r="S117" s="225"/>
      <c r="T117" s="226"/>
      <c r="AT117" s="227" t="s">
        <v>217</v>
      </c>
      <c r="AU117" s="227" t="s">
        <v>73</v>
      </c>
      <c r="AV117" s="9" t="s">
        <v>82</v>
      </c>
      <c r="AW117" s="9" t="s">
        <v>37</v>
      </c>
      <c r="AX117" s="9" t="s">
        <v>80</v>
      </c>
      <c r="AY117" s="227" t="s">
        <v>213</v>
      </c>
    </row>
    <row r="118" s="1" customFormat="1" ht="25.5" customHeight="1">
      <c r="B118" s="43"/>
      <c r="C118" s="202" t="s">
        <v>279</v>
      </c>
      <c r="D118" s="202" t="s">
        <v>207</v>
      </c>
      <c r="E118" s="203" t="s">
        <v>662</v>
      </c>
      <c r="F118" s="204" t="s">
        <v>663</v>
      </c>
      <c r="G118" s="205" t="s">
        <v>210</v>
      </c>
      <c r="H118" s="206">
        <v>1</v>
      </c>
      <c r="I118" s="207"/>
      <c r="J118" s="208">
        <f>ROUND(I118*H118,2)</f>
        <v>0</v>
      </c>
      <c r="K118" s="204" t="s">
        <v>21</v>
      </c>
      <c r="L118" s="69"/>
      <c r="M118" s="209" t="s">
        <v>21</v>
      </c>
      <c r="N118" s="210" t="s">
        <v>44</v>
      </c>
      <c r="O118" s="44"/>
      <c r="P118" s="211">
        <f>O118*H118</f>
        <v>0</v>
      </c>
      <c r="Q118" s="211">
        <v>0</v>
      </c>
      <c r="R118" s="211">
        <f>Q118*H118</f>
        <v>0</v>
      </c>
      <c r="S118" s="211">
        <v>0</v>
      </c>
      <c r="T118" s="212">
        <f>S118*H118</f>
        <v>0</v>
      </c>
      <c r="AR118" s="21" t="s">
        <v>664</v>
      </c>
      <c r="AT118" s="21" t="s">
        <v>207</v>
      </c>
      <c r="AU118" s="21" t="s">
        <v>73</v>
      </c>
      <c r="AY118" s="21" t="s">
        <v>213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21" t="s">
        <v>80</v>
      </c>
      <c r="BK118" s="213">
        <f>ROUND(I118*H118,2)</f>
        <v>0</v>
      </c>
      <c r="BL118" s="21" t="s">
        <v>664</v>
      </c>
      <c r="BM118" s="21" t="s">
        <v>665</v>
      </c>
    </row>
    <row r="119" s="9" customFormat="1">
      <c r="B119" s="217"/>
      <c r="C119" s="218"/>
      <c r="D119" s="214" t="s">
        <v>217</v>
      </c>
      <c r="E119" s="219" t="s">
        <v>21</v>
      </c>
      <c r="F119" s="220" t="s">
        <v>80</v>
      </c>
      <c r="G119" s="218"/>
      <c r="H119" s="221">
        <v>1</v>
      </c>
      <c r="I119" s="222"/>
      <c r="J119" s="218"/>
      <c r="K119" s="218"/>
      <c r="L119" s="223"/>
      <c r="M119" s="224"/>
      <c r="N119" s="225"/>
      <c r="O119" s="225"/>
      <c r="P119" s="225"/>
      <c r="Q119" s="225"/>
      <c r="R119" s="225"/>
      <c r="S119" s="225"/>
      <c r="T119" s="226"/>
      <c r="AT119" s="227" t="s">
        <v>217</v>
      </c>
      <c r="AU119" s="227" t="s">
        <v>73</v>
      </c>
      <c r="AV119" s="9" t="s">
        <v>82</v>
      </c>
      <c r="AW119" s="9" t="s">
        <v>37</v>
      </c>
      <c r="AX119" s="9" t="s">
        <v>80</v>
      </c>
      <c r="AY119" s="227" t="s">
        <v>213</v>
      </c>
    </row>
    <row r="120" s="1" customFormat="1" ht="16.5" customHeight="1">
      <c r="B120" s="43"/>
      <c r="C120" s="202" t="s">
        <v>10</v>
      </c>
      <c r="D120" s="202" t="s">
        <v>207</v>
      </c>
      <c r="E120" s="203" t="s">
        <v>666</v>
      </c>
      <c r="F120" s="204" t="s">
        <v>667</v>
      </c>
      <c r="G120" s="205" t="s">
        <v>210</v>
      </c>
      <c r="H120" s="206">
        <v>1</v>
      </c>
      <c r="I120" s="207"/>
      <c r="J120" s="208">
        <f>ROUND(I120*H120,2)</f>
        <v>0</v>
      </c>
      <c r="K120" s="204" t="s">
        <v>21</v>
      </c>
      <c r="L120" s="69"/>
      <c r="M120" s="209" t="s">
        <v>21</v>
      </c>
      <c r="N120" s="210" t="s">
        <v>44</v>
      </c>
      <c r="O120" s="44"/>
      <c r="P120" s="211">
        <f>O120*H120</f>
        <v>0</v>
      </c>
      <c r="Q120" s="211">
        <v>0</v>
      </c>
      <c r="R120" s="211">
        <f>Q120*H120</f>
        <v>0</v>
      </c>
      <c r="S120" s="211">
        <v>0</v>
      </c>
      <c r="T120" s="212">
        <f>S120*H120</f>
        <v>0</v>
      </c>
      <c r="AR120" s="21" t="s">
        <v>664</v>
      </c>
      <c r="AT120" s="21" t="s">
        <v>207</v>
      </c>
      <c r="AU120" s="21" t="s">
        <v>73</v>
      </c>
      <c r="AY120" s="21" t="s">
        <v>213</v>
      </c>
      <c r="BE120" s="213">
        <f>IF(N120="základní",J120,0)</f>
        <v>0</v>
      </c>
      <c r="BF120" s="213">
        <f>IF(N120="snížená",J120,0)</f>
        <v>0</v>
      </c>
      <c r="BG120" s="213">
        <f>IF(N120="zákl. přenesená",J120,0)</f>
        <v>0</v>
      </c>
      <c r="BH120" s="213">
        <f>IF(N120="sníž. přenesená",J120,0)</f>
        <v>0</v>
      </c>
      <c r="BI120" s="213">
        <f>IF(N120="nulová",J120,0)</f>
        <v>0</v>
      </c>
      <c r="BJ120" s="21" t="s">
        <v>80</v>
      </c>
      <c r="BK120" s="213">
        <f>ROUND(I120*H120,2)</f>
        <v>0</v>
      </c>
      <c r="BL120" s="21" t="s">
        <v>664</v>
      </c>
      <c r="BM120" s="21" t="s">
        <v>668</v>
      </c>
    </row>
    <row r="121" s="9" customFormat="1">
      <c r="B121" s="217"/>
      <c r="C121" s="218"/>
      <c r="D121" s="214" t="s">
        <v>217</v>
      </c>
      <c r="E121" s="219" t="s">
        <v>21</v>
      </c>
      <c r="F121" s="220" t="s">
        <v>80</v>
      </c>
      <c r="G121" s="218"/>
      <c r="H121" s="221">
        <v>1</v>
      </c>
      <c r="I121" s="222"/>
      <c r="J121" s="218"/>
      <c r="K121" s="218"/>
      <c r="L121" s="223"/>
      <c r="M121" s="224"/>
      <c r="N121" s="225"/>
      <c r="O121" s="225"/>
      <c r="P121" s="225"/>
      <c r="Q121" s="225"/>
      <c r="R121" s="225"/>
      <c r="S121" s="225"/>
      <c r="T121" s="226"/>
      <c r="AT121" s="227" t="s">
        <v>217</v>
      </c>
      <c r="AU121" s="227" t="s">
        <v>73</v>
      </c>
      <c r="AV121" s="9" t="s">
        <v>82</v>
      </c>
      <c r="AW121" s="9" t="s">
        <v>37</v>
      </c>
      <c r="AX121" s="9" t="s">
        <v>80</v>
      </c>
      <c r="AY121" s="227" t="s">
        <v>213</v>
      </c>
    </row>
    <row r="122" s="1" customFormat="1" ht="25.5" customHeight="1">
      <c r="B122" s="43"/>
      <c r="C122" s="202" t="s">
        <v>290</v>
      </c>
      <c r="D122" s="202" t="s">
        <v>207</v>
      </c>
      <c r="E122" s="203" t="s">
        <v>669</v>
      </c>
      <c r="F122" s="204" t="s">
        <v>670</v>
      </c>
      <c r="G122" s="205" t="s">
        <v>210</v>
      </c>
      <c r="H122" s="206">
        <v>96</v>
      </c>
      <c r="I122" s="207"/>
      <c r="J122" s="208">
        <f>ROUND(I122*H122,2)</f>
        <v>0</v>
      </c>
      <c r="K122" s="204" t="s">
        <v>211</v>
      </c>
      <c r="L122" s="69"/>
      <c r="M122" s="209" t="s">
        <v>21</v>
      </c>
      <c r="N122" s="210" t="s">
        <v>44</v>
      </c>
      <c r="O122" s="44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AR122" s="21" t="s">
        <v>212</v>
      </c>
      <c r="AT122" s="21" t="s">
        <v>207</v>
      </c>
      <c r="AU122" s="21" t="s">
        <v>73</v>
      </c>
      <c r="AY122" s="21" t="s">
        <v>213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21" t="s">
        <v>80</v>
      </c>
      <c r="BK122" s="213">
        <f>ROUND(I122*H122,2)</f>
        <v>0</v>
      </c>
      <c r="BL122" s="21" t="s">
        <v>212</v>
      </c>
      <c r="BM122" s="21" t="s">
        <v>671</v>
      </c>
    </row>
    <row r="123" s="1" customFormat="1">
      <c r="B123" s="43"/>
      <c r="C123" s="71"/>
      <c r="D123" s="214" t="s">
        <v>215</v>
      </c>
      <c r="E123" s="71"/>
      <c r="F123" s="215" t="s">
        <v>216</v>
      </c>
      <c r="G123" s="71"/>
      <c r="H123" s="71"/>
      <c r="I123" s="186"/>
      <c r="J123" s="71"/>
      <c r="K123" s="71"/>
      <c r="L123" s="69"/>
      <c r="M123" s="216"/>
      <c r="N123" s="44"/>
      <c r="O123" s="44"/>
      <c r="P123" s="44"/>
      <c r="Q123" s="44"/>
      <c r="R123" s="44"/>
      <c r="S123" s="44"/>
      <c r="T123" s="92"/>
      <c r="AT123" s="21" t="s">
        <v>215</v>
      </c>
      <c r="AU123" s="21" t="s">
        <v>73</v>
      </c>
    </row>
    <row r="124" s="9" customFormat="1">
      <c r="B124" s="217"/>
      <c r="C124" s="218"/>
      <c r="D124" s="214" t="s">
        <v>217</v>
      </c>
      <c r="E124" s="219" t="s">
        <v>21</v>
      </c>
      <c r="F124" s="220" t="s">
        <v>672</v>
      </c>
      <c r="G124" s="218"/>
      <c r="H124" s="221">
        <v>96</v>
      </c>
      <c r="I124" s="222"/>
      <c r="J124" s="218"/>
      <c r="K124" s="218"/>
      <c r="L124" s="223"/>
      <c r="M124" s="224"/>
      <c r="N124" s="225"/>
      <c r="O124" s="225"/>
      <c r="P124" s="225"/>
      <c r="Q124" s="225"/>
      <c r="R124" s="225"/>
      <c r="S124" s="225"/>
      <c r="T124" s="226"/>
      <c r="AT124" s="227" t="s">
        <v>217</v>
      </c>
      <c r="AU124" s="227" t="s">
        <v>73</v>
      </c>
      <c r="AV124" s="9" t="s">
        <v>82</v>
      </c>
      <c r="AW124" s="9" t="s">
        <v>37</v>
      </c>
      <c r="AX124" s="9" t="s">
        <v>80</v>
      </c>
      <c r="AY124" s="227" t="s">
        <v>213</v>
      </c>
    </row>
    <row r="125" s="1" customFormat="1" ht="63.75" customHeight="1">
      <c r="B125" s="43"/>
      <c r="C125" s="202" t="s">
        <v>295</v>
      </c>
      <c r="D125" s="202" t="s">
        <v>207</v>
      </c>
      <c r="E125" s="203" t="s">
        <v>296</v>
      </c>
      <c r="F125" s="204" t="s">
        <v>297</v>
      </c>
      <c r="G125" s="205" t="s">
        <v>298</v>
      </c>
      <c r="H125" s="206">
        <v>23.707000000000001</v>
      </c>
      <c r="I125" s="207"/>
      <c r="J125" s="208">
        <f>ROUND(I125*H125,2)</f>
        <v>0</v>
      </c>
      <c r="K125" s="204" t="s">
        <v>211</v>
      </c>
      <c r="L125" s="69"/>
      <c r="M125" s="209" t="s">
        <v>21</v>
      </c>
      <c r="N125" s="210" t="s">
        <v>44</v>
      </c>
      <c r="O125" s="44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AR125" s="21" t="s">
        <v>212</v>
      </c>
      <c r="AT125" s="21" t="s">
        <v>207</v>
      </c>
      <c r="AU125" s="21" t="s">
        <v>73</v>
      </c>
      <c r="AY125" s="21" t="s">
        <v>213</v>
      </c>
      <c r="BE125" s="213">
        <f>IF(N125="základní",J125,0)</f>
        <v>0</v>
      </c>
      <c r="BF125" s="213">
        <f>IF(N125="snížená",J125,0)</f>
        <v>0</v>
      </c>
      <c r="BG125" s="213">
        <f>IF(N125="zákl. přenesená",J125,0)</f>
        <v>0</v>
      </c>
      <c r="BH125" s="213">
        <f>IF(N125="sníž. přenesená",J125,0)</f>
        <v>0</v>
      </c>
      <c r="BI125" s="213">
        <f>IF(N125="nulová",J125,0)</f>
        <v>0</v>
      </c>
      <c r="BJ125" s="21" t="s">
        <v>80</v>
      </c>
      <c r="BK125" s="213">
        <f>ROUND(I125*H125,2)</f>
        <v>0</v>
      </c>
      <c r="BL125" s="21" t="s">
        <v>212</v>
      </c>
      <c r="BM125" s="21" t="s">
        <v>673</v>
      </c>
    </row>
    <row r="126" s="1" customFormat="1">
      <c r="B126" s="43"/>
      <c r="C126" s="71"/>
      <c r="D126" s="214" t="s">
        <v>215</v>
      </c>
      <c r="E126" s="71"/>
      <c r="F126" s="215" t="s">
        <v>300</v>
      </c>
      <c r="G126" s="71"/>
      <c r="H126" s="71"/>
      <c r="I126" s="186"/>
      <c r="J126" s="71"/>
      <c r="K126" s="71"/>
      <c r="L126" s="69"/>
      <c r="M126" s="216"/>
      <c r="N126" s="44"/>
      <c r="O126" s="44"/>
      <c r="P126" s="44"/>
      <c r="Q126" s="44"/>
      <c r="R126" s="44"/>
      <c r="S126" s="44"/>
      <c r="T126" s="92"/>
      <c r="AT126" s="21" t="s">
        <v>215</v>
      </c>
      <c r="AU126" s="21" t="s">
        <v>73</v>
      </c>
    </row>
    <row r="127" s="10" customFormat="1">
      <c r="B127" s="228"/>
      <c r="C127" s="229"/>
      <c r="D127" s="214" t="s">
        <v>217</v>
      </c>
      <c r="E127" s="230" t="s">
        <v>21</v>
      </c>
      <c r="F127" s="231" t="s">
        <v>301</v>
      </c>
      <c r="G127" s="229"/>
      <c r="H127" s="230" t="s">
        <v>21</v>
      </c>
      <c r="I127" s="232"/>
      <c r="J127" s="229"/>
      <c r="K127" s="229"/>
      <c r="L127" s="233"/>
      <c r="M127" s="234"/>
      <c r="N127" s="235"/>
      <c r="O127" s="235"/>
      <c r="P127" s="235"/>
      <c r="Q127" s="235"/>
      <c r="R127" s="235"/>
      <c r="S127" s="235"/>
      <c r="T127" s="236"/>
      <c r="AT127" s="237" t="s">
        <v>217</v>
      </c>
      <c r="AU127" s="237" t="s">
        <v>73</v>
      </c>
      <c r="AV127" s="10" t="s">
        <v>80</v>
      </c>
      <c r="AW127" s="10" t="s">
        <v>37</v>
      </c>
      <c r="AX127" s="10" t="s">
        <v>73</v>
      </c>
      <c r="AY127" s="237" t="s">
        <v>213</v>
      </c>
    </row>
    <row r="128" s="9" customFormat="1">
      <c r="B128" s="217"/>
      <c r="C128" s="218"/>
      <c r="D128" s="214" t="s">
        <v>217</v>
      </c>
      <c r="E128" s="219" t="s">
        <v>21</v>
      </c>
      <c r="F128" s="220" t="s">
        <v>674</v>
      </c>
      <c r="G128" s="218"/>
      <c r="H128" s="221">
        <v>23.707000000000001</v>
      </c>
      <c r="I128" s="222"/>
      <c r="J128" s="218"/>
      <c r="K128" s="218"/>
      <c r="L128" s="223"/>
      <c r="M128" s="224"/>
      <c r="N128" s="225"/>
      <c r="O128" s="225"/>
      <c r="P128" s="225"/>
      <c r="Q128" s="225"/>
      <c r="R128" s="225"/>
      <c r="S128" s="225"/>
      <c r="T128" s="226"/>
      <c r="AT128" s="227" t="s">
        <v>217</v>
      </c>
      <c r="AU128" s="227" t="s">
        <v>73</v>
      </c>
      <c r="AV128" s="9" t="s">
        <v>82</v>
      </c>
      <c r="AW128" s="9" t="s">
        <v>37</v>
      </c>
      <c r="AX128" s="9" t="s">
        <v>80</v>
      </c>
      <c r="AY128" s="227" t="s">
        <v>213</v>
      </c>
    </row>
    <row r="129" s="1" customFormat="1" ht="153" customHeight="1">
      <c r="B129" s="43"/>
      <c r="C129" s="202" t="s">
        <v>274</v>
      </c>
      <c r="D129" s="202" t="s">
        <v>207</v>
      </c>
      <c r="E129" s="203" t="s">
        <v>303</v>
      </c>
      <c r="F129" s="204" t="s">
        <v>304</v>
      </c>
      <c r="G129" s="205" t="s">
        <v>298</v>
      </c>
      <c r="H129" s="206">
        <v>23.707000000000001</v>
      </c>
      <c r="I129" s="207"/>
      <c r="J129" s="208">
        <f>ROUND(I129*H129,2)</f>
        <v>0</v>
      </c>
      <c r="K129" s="204" t="s">
        <v>211</v>
      </c>
      <c r="L129" s="69"/>
      <c r="M129" s="209" t="s">
        <v>21</v>
      </c>
      <c r="N129" s="210" t="s">
        <v>44</v>
      </c>
      <c r="O129" s="44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AR129" s="21" t="s">
        <v>212</v>
      </c>
      <c r="AT129" s="21" t="s">
        <v>207</v>
      </c>
      <c r="AU129" s="21" t="s">
        <v>73</v>
      </c>
      <c r="AY129" s="21" t="s">
        <v>213</v>
      </c>
      <c r="BE129" s="213">
        <f>IF(N129="základní",J129,0)</f>
        <v>0</v>
      </c>
      <c r="BF129" s="213">
        <f>IF(N129="snížená",J129,0)</f>
        <v>0</v>
      </c>
      <c r="BG129" s="213">
        <f>IF(N129="zákl. přenesená",J129,0)</f>
        <v>0</v>
      </c>
      <c r="BH129" s="213">
        <f>IF(N129="sníž. přenesená",J129,0)</f>
        <v>0</v>
      </c>
      <c r="BI129" s="213">
        <f>IF(N129="nulová",J129,0)</f>
        <v>0</v>
      </c>
      <c r="BJ129" s="21" t="s">
        <v>80</v>
      </c>
      <c r="BK129" s="213">
        <f>ROUND(I129*H129,2)</f>
        <v>0</v>
      </c>
      <c r="BL129" s="21" t="s">
        <v>212</v>
      </c>
      <c r="BM129" s="21" t="s">
        <v>675</v>
      </c>
    </row>
    <row r="130" s="1" customFormat="1">
      <c r="B130" s="43"/>
      <c r="C130" s="71"/>
      <c r="D130" s="214" t="s">
        <v>215</v>
      </c>
      <c r="E130" s="71"/>
      <c r="F130" s="215" t="s">
        <v>306</v>
      </c>
      <c r="G130" s="71"/>
      <c r="H130" s="71"/>
      <c r="I130" s="186"/>
      <c r="J130" s="71"/>
      <c r="K130" s="71"/>
      <c r="L130" s="69"/>
      <c r="M130" s="216"/>
      <c r="N130" s="44"/>
      <c r="O130" s="44"/>
      <c r="P130" s="44"/>
      <c r="Q130" s="44"/>
      <c r="R130" s="44"/>
      <c r="S130" s="44"/>
      <c r="T130" s="92"/>
      <c r="AT130" s="21" t="s">
        <v>215</v>
      </c>
      <c r="AU130" s="21" t="s">
        <v>73</v>
      </c>
    </row>
    <row r="131" s="10" customFormat="1">
      <c r="B131" s="228"/>
      <c r="C131" s="229"/>
      <c r="D131" s="214" t="s">
        <v>217</v>
      </c>
      <c r="E131" s="230" t="s">
        <v>21</v>
      </c>
      <c r="F131" s="231" t="s">
        <v>301</v>
      </c>
      <c r="G131" s="229"/>
      <c r="H131" s="230" t="s">
        <v>21</v>
      </c>
      <c r="I131" s="232"/>
      <c r="J131" s="229"/>
      <c r="K131" s="229"/>
      <c r="L131" s="233"/>
      <c r="M131" s="234"/>
      <c r="N131" s="235"/>
      <c r="O131" s="235"/>
      <c r="P131" s="235"/>
      <c r="Q131" s="235"/>
      <c r="R131" s="235"/>
      <c r="S131" s="235"/>
      <c r="T131" s="236"/>
      <c r="AT131" s="237" t="s">
        <v>217</v>
      </c>
      <c r="AU131" s="237" t="s">
        <v>73</v>
      </c>
      <c r="AV131" s="10" t="s">
        <v>80</v>
      </c>
      <c r="AW131" s="10" t="s">
        <v>37</v>
      </c>
      <c r="AX131" s="10" t="s">
        <v>73</v>
      </c>
      <c r="AY131" s="237" t="s">
        <v>213</v>
      </c>
    </row>
    <row r="132" s="9" customFormat="1">
      <c r="B132" s="217"/>
      <c r="C132" s="218"/>
      <c r="D132" s="214" t="s">
        <v>217</v>
      </c>
      <c r="E132" s="219" t="s">
        <v>21</v>
      </c>
      <c r="F132" s="220" t="s">
        <v>674</v>
      </c>
      <c r="G132" s="218"/>
      <c r="H132" s="221">
        <v>23.707000000000001</v>
      </c>
      <c r="I132" s="222"/>
      <c r="J132" s="218"/>
      <c r="K132" s="218"/>
      <c r="L132" s="223"/>
      <c r="M132" s="248"/>
      <c r="N132" s="249"/>
      <c r="O132" s="249"/>
      <c r="P132" s="249"/>
      <c r="Q132" s="249"/>
      <c r="R132" s="249"/>
      <c r="S132" s="249"/>
      <c r="T132" s="250"/>
      <c r="AT132" s="227" t="s">
        <v>217</v>
      </c>
      <c r="AU132" s="227" t="s">
        <v>73</v>
      </c>
      <c r="AV132" s="9" t="s">
        <v>82</v>
      </c>
      <c r="AW132" s="9" t="s">
        <v>37</v>
      </c>
      <c r="AX132" s="9" t="s">
        <v>80</v>
      </c>
      <c r="AY132" s="227" t="s">
        <v>213</v>
      </c>
    </row>
    <row r="133" s="1" customFormat="1" ht="6.96" customHeight="1">
      <c r="B133" s="64"/>
      <c r="C133" s="65"/>
      <c r="D133" s="65"/>
      <c r="E133" s="65"/>
      <c r="F133" s="65"/>
      <c r="G133" s="65"/>
      <c r="H133" s="65"/>
      <c r="I133" s="175"/>
      <c r="J133" s="65"/>
      <c r="K133" s="65"/>
      <c r="L133" s="69"/>
    </row>
  </sheetData>
  <sheetProtection sheet="1" autoFilter="0" formatColumns="0" formatRows="0" objects="1" scenarios="1" spinCount="100000" saltValue="4sSZy81373vxXEmRJLmASmYki+GxAeODxKj/5d6RGk6qPcLbF/mWn4RREaKbVE6SM/U6l4USFGbXDDHGm8coig==" hashValue="gwaJ+DgIHb3UAnjTdqBqZT/b4tIAGi+miWm9rajDYTC8i1nGU0H/3gA2ykFR5yiUFVj8OWxHzvFnXUJEHD3zuw==" algorithmName="SHA-512" password="CC35"/>
  <autoFilter ref="C81:K132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0:H70"/>
    <mergeCell ref="E72:H72"/>
    <mergeCell ref="E74:H74"/>
    <mergeCell ref="G1:H1"/>
    <mergeCell ref="L2:V2"/>
  </mergeCells>
  <hyperlinks>
    <hyperlink ref="F1:G1" location="C2" display="1) Krycí list soupisu"/>
    <hyperlink ref="G1:H1" location="C58" display="2) Rekapitulace"/>
    <hyperlink ref="J1" location="C81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178</v>
      </c>
      <c r="G1" s="148" t="s">
        <v>179</v>
      </c>
      <c r="H1" s="148"/>
      <c r="I1" s="149"/>
      <c r="J1" s="148" t="s">
        <v>180</v>
      </c>
      <c r="K1" s="147" t="s">
        <v>181</v>
      </c>
      <c r="L1" s="148" t="s">
        <v>182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132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82</v>
      </c>
    </row>
    <row r="4" ht="36.96" customHeight="1">
      <c r="B4" s="25"/>
      <c r="C4" s="26"/>
      <c r="D4" s="27" t="s">
        <v>183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zakázky'!K6</f>
        <v>Výměna kolejnic u ST Ústí n.L. v úseku Mělník - Děčín východ a navazujících tratích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184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609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186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676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21</v>
      </c>
      <c r="K13" s="48"/>
    </row>
    <row r="14" s="1" customFormat="1" ht="14.4" customHeight="1">
      <c r="B14" s="43"/>
      <c r="C14" s="44"/>
      <c r="D14" s="37" t="s">
        <v>23</v>
      </c>
      <c r="E14" s="44"/>
      <c r="F14" s="32" t="s">
        <v>24</v>
      </c>
      <c r="G14" s="44"/>
      <c r="H14" s="44"/>
      <c r="I14" s="155" t="s">
        <v>25</v>
      </c>
      <c r="J14" s="156" t="str">
        <f>'Rekapitulace zakázky'!AN8</f>
        <v>17. 10. 2018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27</v>
      </c>
      <c r="E16" s="44"/>
      <c r="F16" s="44"/>
      <c r="G16" s="44"/>
      <c r="H16" s="44"/>
      <c r="I16" s="155" t="s">
        <v>28</v>
      </c>
      <c r="J16" s="32" t="s">
        <v>29</v>
      </c>
      <c r="K16" s="48"/>
    </row>
    <row r="17" s="1" customFormat="1" ht="18" customHeight="1">
      <c r="B17" s="43"/>
      <c r="C17" s="44"/>
      <c r="D17" s="44"/>
      <c r="E17" s="32" t="s">
        <v>30</v>
      </c>
      <c r="F17" s="44"/>
      <c r="G17" s="44"/>
      <c r="H17" s="44"/>
      <c r="I17" s="155" t="s">
        <v>31</v>
      </c>
      <c r="J17" s="32" t="s">
        <v>32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33</v>
      </c>
      <c r="E19" s="44"/>
      <c r="F19" s="44"/>
      <c r="G19" s="44"/>
      <c r="H19" s="44"/>
      <c r="I19" s="155" t="s">
        <v>28</v>
      </c>
      <c r="J19" s="32" t="str">
        <f>IF('Rekapitulace zakázky'!AN13="Vyplň údaj","",IF('Rekapitulace zakázky'!AN13="","",'Rekapitulace zakázky'!AN13))</f>
        <v/>
      </c>
      <c r="K19" s="48"/>
    </row>
    <row r="20" s="1" customFormat="1" ht="18" customHeight="1">
      <c r="B20" s="43"/>
      <c r="C20" s="44"/>
      <c r="D20" s="44"/>
      <c r="E20" s="32" t="str">
        <f>IF('Rekapitulace zakázky'!E14="Vyplň údaj","",IF('Rekapitulace zakázky'!E14="","",'Rekapitulace zakázky'!E14))</f>
        <v/>
      </c>
      <c r="F20" s="44"/>
      <c r="G20" s="44"/>
      <c r="H20" s="44"/>
      <c r="I20" s="155" t="s">
        <v>31</v>
      </c>
      <c r="J20" s="32" t="str">
        <f>IF('Rekapitulace zakázky'!AN14="Vyplň údaj","",IF('Rekapitulace zakázky'!AN14="","",'Rekapitulace zakázky'!AN14))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35</v>
      </c>
      <c r="E22" s="44"/>
      <c r="F22" s="44"/>
      <c r="G22" s="44"/>
      <c r="H22" s="44"/>
      <c r="I22" s="155" t="s">
        <v>28</v>
      </c>
      <c r="J22" s="32" t="str">
        <f>IF('Rekapitulace zakázky'!AN16="","",'Rekapitulace zakázky'!AN16)</f>
        <v/>
      </c>
      <c r="K22" s="48"/>
    </row>
    <row r="23" s="1" customFormat="1" ht="18" customHeight="1">
      <c r="B23" s="43"/>
      <c r="C23" s="44"/>
      <c r="D23" s="44"/>
      <c r="E23" s="32" t="str">
        <f>IF('Rekapitulace zakázky'!E17="","",'Rekapitulace zakázky'!E17)</f>
        <v xml:space="preserve"> </v>
      </c>
      <c r="F23" s="44"/>
      <c r="G23" s="44"/>
      <c r="H23" s="44"/>
      <c r="I23" s="155" t="s">
        <v>31</v>
      </c>
      <c r="J23" s="32" t="str">
        <f>IF('Rekapitulace zakázky'!AN17="","",'Rekapitulace zakázky'!AN17)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38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21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39</v>
      </c>
      <c r="E29" s="44"/>
      <c r="F29" s="44"/>
      <c r="G29" s="44"/>
      <c r="H29" s="44"/>
      <c r="I29" s="153"/>
      <c r="J29" s="164">
        <f>ROUND(J82,2)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41</v>
      </c>
      <c r="G31" s="44"/>
      <c r="H31" s="44"/>
      <c r="I31" s="165" t="s">
        <v>40</v>
      </c>
      <c r="J31" s="49" t="s">
        <v>42</v>
      </c>
      <c r="K31" s="48"/>
    </row>
    <row r="32" s="1" customFormat="1" ht="14.4" customHeight="1">
      <c r="B32" s="43"/>
      <c r="C32" s="44"/>
      <c r="D32" s="52" t="s">
        <v>43</v>
      </c>
      <c r="E32" s="52" t="s">
        <v>44</v>
      </c>
      <c r="F32" s="166">
        <f>ROUND(SUM(BE82:BE126), 2)</f>
        <v>0</v>
      </c>
      <c r="G32" s="44"/>
      <c r="H32" s="44"/>
      <c r="I32" s="167">
        <v>0.20999999999999999</v>
      </c>
      <c r="J32" s="166">
        <f>ROUND(ROUND((SUM(BE82:BE126)), 2)*I32, 2)</f>
        <v>0</v>
      </c>
      <c r="K32" s="48"/>
    </row>
    <row r="33" s="1" customFormat="1" ht="14.4" customHeight="1">
      <c r="B33" s="43"/>
      <c r="C33" s="44"/>
      <c r="D33" s="44"/>
      <c r="E33" s="52" t="s">
        <v>45</v>
      </c>
      <c r="F33" s="166">
        <f>ROUND(SUM(BF82:BF126), 2)</f>
        <v>0</v>
      </c>
      <c r="G33" s="44"/>
      <c r="H33" s="44"/>
      <c r="I33" s="167">
        <v>0.14999999999999999</v>
      </c>
      <c r="J33" s="166">
        <f>ROUND(ROUND((SUM(BF82:BF126)),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46</v>
      </c>
      <c r="F34" s="166">
        <f>ROUND(SUM(BG82:BG126),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47</v>
      </c>
      <c r="F35" s="166">
        <f>ROUND(SUM(BH82:BH126),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48</v>
      </c>
      <c r="F36" s="166">
        <f>ROUND(SUM(BI82:BI126),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49</v>
      </c>
      <c r="E38" s="95"/>
      <c r="F38" s="95"/>
      <c r="G38" s="170" t="s">
        <v>50</v>
      </c>
      <c r="H38" s="171" t="s">
        <v>51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188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Výměna kolejnic u ST Ústí n.L. v úseku Mělník - Děčín východ a navazujících tratích</v>
      </c>
      <c r="F47" s="37"/>
      <c r="G47" s="37"/>
      <c r="H47" s="37"/>
      <c r="I47" s="153"/>
      <c r="J47" s="44"/>
      <c r="K47" s="48"/>
    </row>
    <row r="48">
      <c r="B48" s="25"/>
      <c r="C48" s="37" t="s">
        <v>184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609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186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 03.3 - SO 03.3 - km 449,180 – 448,420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23</v>
      </c>
      <c r="D53" s="44"/>
      <c r="E53" s="44"/>
      <c r="F53" s="32" t="str">
        <f>F14</f>
        <v>trať 072, 073, 081, 083 a 130</v>
      </c>
      <c r="G53" s="44"/>
      <c r="H53" s="44"/>
      <c r="I53" s="155" t="s">
        <v>25</v>
      </c>
      <c r="J53" s="156" t="str">
        <f>IF(J14="","",J14)</f>
        <v>17. 10. 2018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27</v>
      </c>
      <c r="D55" s="44"/>
      <c r="E55" s="44"/>
      <c r="F55" s="32" t="str">
        <f>E17</f>
        <v>SŽDC s.o., OŘ Ústí n.L., ST Ústí n.L.</v>
      </c>
      <c r="G55" s="44"/>
      <c r="H55" s="44"/>
      <c r="I55" s="155" t="s">
        <v>35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33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189</v>
      </c>
      <c r="D58" s="168"/>
      <c r="E58" s="168"/>
      <c r="F58" s="168"/>
      <c r="G58" s="168"/>
      <c r="H58" s="168"/>
      <c r="I58" s="182"/>
      <c r="J58" s="183" t="s">
        <v>190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191</v>
      </c>
      <c r="D60" s="44"/>
      <c r="E60" s="44"/>
      <c r="F60" s="44"/>
      <c r="G60" s="44"/>
      <c r="H60" s="44"/>
      <c r="I60" s="153"/>
      <c r="J60" s="164">
        <f>J82</f>
        <v>0</v>
      </c>
      <c r="K60" s="48"/>
      <c r="AU60" s="21" t="s">
        <v>192</v>
      </c>
    </row>
    <row r="61" s="1" customFormat="1" ht="21.84" customHeight="1">
      <c r="B61" s="43"/>
      <c r="C61" s="44"/>
      <c r="D61" s="44"/>
      <c r="E61" s="44"/>
      <c r="F61" s="44"/>
      <c r="G61" s="44"/>
      <c r="H61" s="44"/>
      <c r="I61" s="153"/>
      <c r="J61" s="44"/>
      <c r="K61" s="48"/>
    </row>
    <row r="62" s="1" customFormat="1" ht="6.96" customHeight="1">
      <c r="B62" s="64"/>
      <c r="C62" s="65"/>
      <c r="D62" s="65"/>
      <c r="E62" s="65"/>
      <c r="F62" s="65"/>
      <c r="G62" s="65"/>
      <c r="H62" s="65"/>
      <c r="I62" s="175"/>
      <c r="J62" s="65"/>
      <c r="K62" s="66"/>
    </row>
    <row r="66" s="1" customFormat="1" ht="6.96" customHeight="1">
      <c r="B66" s="67"/>
      <c r="C66" s="68"/>
      <c r="D66" s="68"/>
      <c r="E66" s="68"/>
      <c r="F66" s="68"/>
      <c r="G66" s="68"/>
      <c r="H66" s="68"/>
      <c r="I66" s="178"/>
      <c r="J66" s="68"/>
      <c r="K66" s="68"/>
      <c r="L66" s="69"/>
    </row>
    <row r="67" s="1" customFormat="1" ht="36.96" customHeight="1">
      <c r="B67" s="43"/>
      <c r="C67" s="70" t="s">
        <v>193</v>
      </c>
      <c r="D67" s="71"/>
      <c r="E67" s="71"/>
      <c r="F67" s="71"/>
      <c r="G67" s="71"/>
      <c r="H67" s="71"/>
      <c r="I67" s="186"/>
      <c r="J67" s="71"/>
      <c r="K67" s="71"/>
      <c r="L67" s="69"/>
    </row>
    <row r="68" s="1" customFormat="1" ht="6.96" customHeight="1">
      <c r="B68" s="43"/>
      <c r="C68" s="71"/>
      <c r="D68" s="71"/>
      <c r="E68" s="71"/>
      <c r="F68" s="71"/>
      <c r="G68" s="71"/>
      <c r="H68" s="71"/>
      <c r="I68" s="186"/>
      <c r="J68" s="71"/>
      <c r="K68" s="71"/>
      <c r="L68" s="69"/>
    </row>
    <row r="69" s="1" customFormat="1" ht="14.4" customHeight="1">
      <c r="B69" s="43"/>
      <c r="C69" s="73" t="s">
        <v>18</v>
      </c>
      <c r="D69" s="71"/>
      <c r="E69" s="71"/>
      <c r="F69" s="71"/>
      <c r="G69" s="71"/>
      <c r="H69" s="71"/>
      <c r="I69" s="186"/>
      <c r="J69" s="71"/>
      <c r="K69" s="71"/>
      <c r="L69" s="69"/>
    </row>
    <row r="70" s="1" customFormat="1" ht="16.5" customHeight="1">
      <c r="B70" s="43"/>
      <c r="C70" s="71"/>
      <c r="D70" s="71"/>
      <c r="E70" s="187" t="str">
        <f>E7</f>
        <v>Výměna kolejnic u ST Ústí n.L. v úseku Mělník - Děčín východ a navazujících tratích</v>
      </c>
      <c r="F70" s="73"/>
      <c r="G70" s="73"/>
      <c r="H70" s="73"/>
      <c r="I70" s="186"/>
      <c r="J70" s="71"/>
      <c r="K70" s="71"/>
      <c r="L70" s="69"/>
    </row>
    <row r="71">
      <c r="B71" s="25"/>
      <c r="C71" s="73" t="s">
        <v>184</v>
      </c>
      <c r="D71" s="188"/>
      <c r="E71" s="188"/>
      <c r="F71" s="188"/>
      <c r="G71" s="188"/>
      <c r="H71" s="188"/>
      <c r="I71" s="145"/>
      <c r="J71" s="188"/>
      <c r="K71" s="188"/>
      <c r="L71" s="189"/>
    </row>
    <row r="72" s="1" customFormat="1" ht="16.5" customHeight="1">
      <c r="B72" s="43"/>
      <c r="C72" s="71"/>
      <c r="D72" s="71"/>
      <c r="E72" s="187" t="s">
        <v>609</v>
      </c>
      <c r="F72" s="71"/>
      <c r="G72" s="71"/>
      <c r="H72" s="71"/>
      <c r="I72" s="186"/>
      <c r="J72" s="71"/>
      <c r="K72" s="71"/>
      <c r="L72" s="69"/>
    </row>
    <row r="73" s="1" customFormat="1" ht="14.4" customHeight="1">
      <c r="B73" s="43"/>
      <c r="C73" s="73" t="s">
        <v>186</v>
      </c>
      <c r="D73" s="71"/>
      <c r="E73" s="71"/>
      <c r="F73" s="71"/>
      <c r="G73" s="71"/>
      <c r="H73" s="71"/>
      <c r="I73" s="186"/>
      <c r="J73" s="71"/>
      <c r="K73" s="71"/>
      <c r="L73" s="69"/>
    </row>
    <row r="74" s="1" customFormat="1" ht="17.25" customHeight="1">
      <c r="B74" s="43"/>
      <c r="C74" s="71"/>
      <c r="D74" s="71"/>
      <c r="E74" s="79" t="str">
        <f>E11</f>
        <v>SO 03.3 - SO 03.3 - km 449,180 – 448,420</v>
      </c>
      <c r="F74" s="71"/>
      <c r="G74" s="71"/>
      <c r="H74" s="71"/>
      <c r="I74" s="186"/>
      <c r="J74" s="71"/>
      <c r="K74" s="71"/>
      <c r="L74" s="69"/>
    </row>
    <row r="75" s="1" customFormat="1" ht="6.96" customHeight="1">
      <c r="B75" s="43"/>
      <c r="C75" s="71"/>
      <c r="D75" s="71"/>
      <c r="E75" s="71"/>
      <c r="F75" s="71"/>
      <c r="G75" s="71"/>
      <c r="H75" s="71"/>
      <c r="I75" s="186"/>
      <c r="J75" s="71"/>
      <c r="K75" s="71"/>
      <c r="L75" s="69"/>
    </row>
    <row r="76" s="1" customFormat="1" ht="18" customHeight="1">
      <c r="B76" s="43"/>
      <c r="C76" s="73" t="s">
        <v>23</v>
      </c>
      <c r="D76" s="71"/>
      <c r="E76" s="71"/>
      <c r="F76" s="190" t="str">
        <f>F14</f>
        <v>trať 072, 073, 081, 083 a 130</v>
      </c>
      <c r="G76" s="71"/>
      <c r="H76" s="71"/>
      <c r="I76" s="191" t="s">
        <v>25</v>
      </c>
      <c r="J76" s="82" t="str">
        <f>IF(J14="","",J14)</f>
        <v>17. 10. 2018</v>
      </c>
      <c r="K76" s="71"/>
      <c r="L76" s="69"/>
    </row>
    <row r="77" s="1" customFormat="1" ht="6.96" customHeight="1">
      <c r="B77" s="43"/>
      <c r="C77" s="71"/>
      <c r="D77" s="71"/>
      <c r="E77" s="71"/>
      <c r="F77" s="71"/>
      <c r="G77" s="71"/>
      <c r="H77" s="71"/>
      <c r="I77" s="186"/>
      <c r="J77" s="71"/>
      <c r="K77" s="71"/>
      <c r="L77" s="69"/>
    </row>
    <row r="78" s="1" customFormat="1">
      <c r="B78" s="43"/>
      <c r="C78" s="73" t="s">
        <v>27</v>
      </c>
      <c r="D78" s="71"/>
      <c r="E78" s="71"/>
      <c r="F78" s="190" t="str">
        <f>E17</f>
        <v>SŽDC s.o., OŘ Ústí n.L., ST Ústí n.L.</v>
      </c>
      <c r="G78" s="71"/>
      <c r="H78" s="71"/>
      <c r="I78" s="191" t="s">
        <v>35</v>
      </c>
      <c r="J78" s="190" t="str">
        <f>E23</f>
        <v xml:space="preserve"> </v>
      </c>
      <c r="K78" s="71"/>
      <c r="L78" s="69"/>
    </row>
    <row r="79" s="1" customFormat="1" ht="14.4" customHeight="1">
      <c r="B79" s="43"/>
      <c r="C79" s="73" t="s">
        <v>33</v>
      </c>
      <c r="D79" s="71"/>
      <c r="E79" s="71"/>
      <c r="F79" s="190" t="str">
        <f>IF(E20="","",E20)</f>
        <v/>
      </c>
      <c r="G79" s="71"/>
      <c r="H79" s="71"/>
      <c r="I79" s="186"/>
      <c r="J79" s="71"/>
      <c r="K79" s="71"/>
      <c r="L79" s="69"/>
    </row>
    <row r="80" s="1" customFormat="1" ht="10.32" customHeight="1">
      <c r="B80" s="43"/>
      <c r="C80" s="71"/>
      <c r="D80" s="71"/>
      <c r="E80" s="71"/>
      <c r="F80" s="71"/>
      <c r="G80" s="71"/>
      <c r="H80" s="71"/>
      <c r="I80" s="186"/>
      <c r="J80" s="71"/>
      <c r="K80" s="71"/>
      <c r="L80" s="69"/>
    </row>
    <row r="81" s="8" customFormat="1" ht="29.28" customHeight="1">
      <c r="B81" s="192"/>
      <c r="C81" s="193" t="s">
        <v>194</v>
      </c>
      <c r="D81" s="194" t="s">
        <v>58</v>
      </c>
      <c r="E81" s="194" t="s">
        <v>54</v>
      </c>
      <c r="F81" s="194" t="s">
        <v>195</v>
      </c>
      <c r="G81" s="194" t="s">
        <v>196</v>
      </c>
      <c r="H81" s="194" t="s">
        <v>197</v>
      </c>
      <c r="I81" s="195" t="s">
        <v>198</v>
      </c>
      <c r="J81" s="194" t="s">
        <v>190</v>
      </c>
      <c r="K81" s="196" t="s">
        <v>199</v>
      </c>
      <c r="L81" s="197"/>
      <c r="M81" s="99" t="s">
        <v>200</v>
      </c>
      <c r="N81" s="100" t="s">
        <v>43</v>
      </c>
      <c r="O81" s="100" t="s">
        <v>201</v>
      </c>
      <c r="P81" s="100" t="s">
        <v>202</v>
      </c>
      <c r="Q81" s="100" t="s">
        <v>203</v>
      </c>
      <c r="R81" s="100" t="s">
        <v>204</v>
      </c>
      <c r="S81" s="100" t="s">
        <v>205</v>
      </c>
      <c r="T81" s="101" t="s">
        <v>206</v>
      </c>
    </row>
    <row r="82" s="1" customFormat="1" ht="29.28" customHeight="1">
      <c r="B82" s="43"/>
      <c r="C82" s="105" t="s">
        <v>191</v>
      </c>
      <c r="D82" s="71"/>
      <c r="E82" s="71"/>
      <c r="F82" s="71"/>
      <c r="G82" s="71"/>
      <c r="H82" s="71"/>
      <c r="I82" s="186"/>
      <c r="J82" s="198">
        <f>BK82</f>
        <v>0</v>
      </c>
      <c r="K82" s="71"/>
      <c r="L82" s="69"/>
      <c r="M82" s="102"/>
      <c r="N82" s="103"/>
      <c r="O82" s="103"/>
      <c r="P82" s="199">
        <f>SUM(P83:P126)</f>
        <v>0</v>
      </c>
      <c r="Q82" s="103"/>
      <c r="R82" s="199">
        <f>SUM(R83:R126)</f>
        <v>0.33936</v>
      </c>
      <c r="S82" s="103"/>
      <c r="T82" s="200">
        <f>SUM(T83:T126)</f>
        <v>0</v>
      </c>
      <c r="AT82" s="21" t="s">
        <v>72</v>
      </c>
      <c r="AU82" s="21" t="s">
        <v>192</v>
      </c>
      <c r="BK82" s="201">
        <f>SUM(BK83:BK126)</f>
        <v>0</v>
      </c>
    </row>
    <row r="83" s="1" customFormat="1" ht="38.25" customHeight="1">
      <c r="B83" s="43"/>
      <c r="C83" s="202" t="s">
        <v>80</v>
      </c>
      <c r="D83" s="202" t="s">
        <v>207</v>
      </c>
      <c r="E83" s="203" t="s">
        <v>629</v>
      </c>
      <c r="F83" s="204" t="s">
        <v>630</v>
      </c>
      <c r="G83" s="205" t="s">
        <v>210</v>
      </c>
      <c r="H83" s="206">
        <v>16</v>
      </c>
      <c r="I83" s="207"/>
      <c r="J83" s="208">
        <f>ROUND(I83*H83,2)</f>
        <v>0</v>
      </c>
      <c r="K83" s="204" t="s">
        <v>211</v>
      </c>
      <c r="L83" s="69"/>
      <c r="M83" s="209" t="s">
        <v>21</v>
      </c>
      <c r="N83" s="210" t="s">
        <v>44</v>
      </c>
      <c r="O83" s="44"/>
      <c r="P83" s="211">
        <f>O83*H83</f>
        <v>0</v>
      </c>
      <c r="Q83" s="211">
        <v>0</v>
      </c>
      <c r="R83" s="211">
        <f>Q83*H83</f>
        <v>0</v>
      </c>
      <c r="S83" s="211">
        <v>0</v>
      </c>
      <c r="T83" s="212">
        <f>S83*H83</f>
        <v>0</v>
      </c>
      <c r="AR83" s="21" t="s">
        <v>212</v>
      </c>
      <c r="AT83" s="21" t="s">
        <v>207</v>
      </c>
      <c r="AU83" s="21" t="s">
        <v>73</v>
      </c>
      <c r="AY83" s="21" t="s">
        <v>213</v>
      </c>
      <c r="BE83" s="213">
        <f>IF(N83="základní",J83,0)</f>
        <v>0</v>
      </c>
      <c r="BF83" s="213">
        <f>IF(N83="snížená",J83,0)</f>
        <v>0</v>
      </c>
      <c r="BG83" s="213">
        <f>IF(N83="zákl. přenesená",J83,0)</f>
        <v>0</v>
      </c>
      <c r="BH83" s="213">
        <f>IF(N83="sníž. přenesená",J83,0)</f>
        <v>0</v>
      </c>
      <c r="BI83" s="213">
        <f>IF(N83="nulová",J83,0)</f>
        <v>0</v>
      </c>
      <c r="BJ83" s="21" t="s">
        <v>80</v>
      </c>
      <c r="BK83" s="213">
        <f>ROUND(I83*H83,2)</f>
        <v>0</v>
      </c>
      <c r="BL83" s="21" t="s">
        <v>212</v>
      </c>
      <c r="BM83" s="21" t="s">
        <v>677</v>
      </c>
    </row>
    <row r="84" s="1" customFormat="1">
      <c r="B84" s="43"/>
      <c r="C84" s="71"/>
      <c r="D84" s="214" t="s">
        <v>215</v>
      </c>
      <c r="E84" s="71"/>
      <c r="F84" s="215" t="s">
        <v>216</v>
      </c>
      <c r="G84" s="71"/>
      <c r="H84" s="71"/>
      <c r="I84" s="186"/>
      <c r="J84" s="71"/>
      <c r="K84" s="71"/>
      <c r="L84" s="69"/>
      <c r="M84" s="216"/>
      <c r="N84" s="44"/>
      <c r="O84" s="44"/>
      <c r="P84" s="44"/>
      <c r="Q84" s="44"/>
      <c r="R84" s="44"/>
      <c r="S84" s="44"/>
      <c r="T84" s="92"/>
      <c r="AT84" s="21" t="s">
        <v>215</v>
      </c>
      <c r="AU84" s="21" t="s">
        <v>73</v>
      </c>
    </row>
    <row r="85" s="9" customFormat="1">
      <c r="B85" s="217"/>
      <c r="C85" s="218"/>
      <c r="D85" s="214" t="s">
        <v>217</v>
      </c>
      <c r="E85" s="219" t="s">
        <v>21</v>
      </c>
      <c r="F85" s="220" t="s">
        <v>290</v>
      </c>
      <c r="G85" s="218"/>
      <c r="H85" s="221">
        <v>16</v>
      </c>
      <c r="I85" s="222"/>
      <c r="J85" s="218"/>
      <c r="K85" s="218"/>
      <c r="L85" s="223"/>
      <c r="M85" s="224"/>
      <c r="N85" s="225"/>
      <c r="O85" s="225"/>
      <c r="P85" s="225"/>
      <c r="Q85" s="225"/>
      <c r="R85" s="225"/>
      <c r="S85" s="225"/>
      <c r="T85" s="226"/>
      <c r="AT85" s="227" t="s">
        <v>217</v>
      </c>
      <c r="AU85" s="227" t="s">
        <v>73</v>
      </c>
      <c r="AV85" s="9" t="s">
        <v>82</v>
      </c>
      <c r="AW85" s="9" t="s">
        <v>37</v>
      </c>
      <c r="AX85" s="9" t="s">
        <v>80</v>
      </c>
      <c r="AY85" s="227" t="s">
        <v>213</v>
      </c>
    </row>
    <row r="86" s="1" customFormat="1" ht="76.5" customHeight="1">
      <c r="B86" s="43"/>
      <c r="C86" s="202" t="s">
        <v>82</v>
      </c>
      <c r="D86" s="202" t="s">
        <v>207</v>
      </c>
      <c r="E86" s="203" t="s">
        <v>633</v>
      </c>
      <c r="F86" s="204" t="s">
        <v>634</v>
      </c>
      <c r="G86" s="205" t="s">
        <v>221</v>
      </c>
      <c r="H86" s="206">
        <v>480</v>
      </c>
      <c r="I86" s="207"/>
      <c r="J86" s="208">
        <f>ROUND(I86*H86,2)</f>
        <v>0</v>
      </c>
      <c r="K86" s="204" t="s">
        <v>211</v>
      </c>
      <c r="L86" s="69"/>
      <c r="M86" s="209" t="s">
        <v>21</v>
      </c>
      <c r="N86" s="210" t="s">
        <v>44</v>
      </c>
      <c r="O86" s="44"/>
      <c r="P86" s="211">
        <f>O86*H86</f>
        <v>0</v>
      </c>
      <c r="Q86" s="211">
        <v>0</v>
      </c>
      <c r="R86" s="211">
        <f>Q86*H86</f>
        <v>0</v>
      </c>
      <c r="S86" s="211">
        <v>0</v>
      </c>
      <c r="T86" s="212">
        <f>S86*H86</f>
        <v>0</v>
      </c>
      <c r="AR86" s="21" t="s">
        <v>212</v>
      </c>
      <c r="AT86" s="21" t="s">
        <v>207</v>
      </c>
      <c r="AU86" s="21" t="s">
        <v>73</v>
      </c>
      <c r="AY86" s="21" t="s">
        <v>213</v>
      </c>
      <c r="BE86" s="213">
        <f>IF(N86="základní",J86,0)</f>
        <v>0</v>
      </c>
      <c r="BF86" s="213">
        <f>IF(N86="snížená",J86,0)</f>
        <v>0</v>
      </c>
      <c r="BG86" s="213">
        <f>IF(N86="zákl. přenesená",J86,0)</f>
        <v>0</v>
      </c>
      <c r="BH86" s="213">
        <f>IF(N86="sníž. přenesená",J86,0)</f>
        <v>0</v>
      </c>
      <c r="BI86" s="213">
        <f>IF(N86="nulová",J86,0)</f>
        <v>0</v>
      </c>
      <c r="BJ86" s="21" t="s">
        <v>80</v>
      </c>
      <c r="BK86" s="213">
        <f>ROUND(I86*H86,2)</f>
        <v>0</v>
      </c>
      <c r="BL86" s="21" t="s">
        <v>212</v>
      </c>
      <c r="BM86" s="21" t="s">
        <v>678</v>
      </c>
    </row>
    <row r="87" s="1" customFormat="1">
      <c r="B87" s="43"/>
      <c r="C87" s="71"/>
      <c r="D87" s="214" t="s">
        <v>215</v>
      </c>
      <c r="E87" s="71"/>
      <c r="F87" s="215" t="s">
        <v>223</v>
      </c>
      <c r="G87" s="71"/>
      <c r="H87" s="71"/>
      <c r="I87" s="186"/>
      <c r="J87" s="71"/>
      <c r="K87" s="71"/>
      <c r="L87" s="69"/>
      <c r="M87" s="216"/>
      <c r="N87" s="44"/>
      <c r="O87" s="44"/>
      <c r="P87" s="44"/>
      <c r="Q87" s="44"/>
      <c r="R87" s="44"/>
      <c r="S87" s="44"/>
      <c r="T87" s="92"/>
      <c r="AT87" s="21" t="s">
        <v>215</v>
      </c>
      <c r="AU87" s="21" t="s">
        <v>73</v>
      </c>
    </row>
    <row r="88" s="10" customFormat="1">
      <c r="B88" s="228"/>
      <c r="C88" s="229"/>
      <c r="D88" s="214" t="s">
        <v>217</v>
      </c>
      <c r="E88" s="230" t="s">
        <v>21</v>
      </c>
      <c r="F88" s="231" t="s">
        <v>679</v>
      </c>
      <c r="G88" s="229"/>
      <c r="H88" s="230" t="s">
        <v>21</v>
      </c>
      <c r="I88" s="232"/>
      <c r="J88" s="229"/>
      <c r="K88" s="229"/>
      <c r="L88" s="233"/>
      <c r="M88" s="234"/>
      <c r="N88" s="235"/>
      <c r="O88" s="235"/>
      <c r="P88" s="235"/>
      <c r="Q88" s="235"/>
      <c r="R88" s="235"/>
      <c r="S88" s="235"/>
      <c r="T88" s="236"/>
      <c r="AT88" s="237" t="s">
        <v>217</v>
      </c>
      <c r="AU88" s="237" t="s">
        <v>73</v>
      </c>
      <c r="AV88" s="10" t="s">
        <v>80</v>
      </c>
      <c r="AW88" s="10" t="s">
        <v>37</v>
      </c>
      <c r="AX88" s="10" t="s">
        <v>73</v>
      </c>
      <c r="AY88" s="237" t="s">
        <v>213</v>
      </c>
    </row>
    <row r="89" s="9" customFormat="1">
      <c r="B89" s="217"/>
      <c r="C89" s="218"/>
      <c r="D89" s="214" t="s">
        <v>217</v>
      </c>
      <c r="E89" s="219" t="s">
        <v>21</v>
      </c>
      <c r="F89" s="220" t="s">
        <v>367</v>
      </c>
      <c r="G89" s="218"/>
      <c r="H89" s="221">
        <v>480</v>
      </c>
      <c r="I89" s="222"/>
      <c r="J89" s="218"/>
      <c r="K89" s="218"/>
      <c r="L89" s="223"/>
      <c r="M89" s="224"/>
      <c r="N89" s="225"/>
      <c r="O89" s="225"/>
      <c r="P89" s="225"/>
      <c r="Q89" s="225"/>
      <c r="R89" s="225"/>
      <c r="S89" s="225"/>
      <c r="T89" s="226"/>
      <c r="AT89" s="227" t="s">
        <v>217</v>
      </c>
      <c r="AU89" s="227" t="s">
        <v>73</v>
      </c>
      <c r="AV89" s="9" t="s">
        <v>82</v>
      </c>
      <c r="AW89" s="9" t="s">
        <v>37</v>
      </c>
      <c r="AX89" s="9" t="s">
        <v>80</v>
      </c>
      <c r="AY89" s="227" t="s">
        <v>213</v>
      </c>
    </row>
    <row r="90" s="1" customFormat="1" ht="51" customHeight="1">
      <c r="B90" s="43"/>
      <c r="C90" s="202" t="s">
        <v>226</v>
      </c>
      <c r="D90" s="202" t="s">
        <v>207</v>
      </c>
      <c r="E90" s="203" t="s">
        <v>227</v>
      </c>
      <c r="F90" s="204" t="s">
        <v>228</v>
      </c>
      <c r="G90" s="205" t="s">
        <v>210</v>
      </c>
      <c r="H90" s="206">
        <v>792</v>
      </c>
      <c r="I90" s="207"/>
      <c r="J90" s="208">
        <f>ROUND(I90*H90,2)</f>
        <v>0</v>
      </c>
      <c r="K90" s="204" t="s">
        <v>211</v>
      </c>
      <c r="L90" s="69"/>
      <c r="M90" s="209" t="s">
        <v>21</v>
      </c>
      <c r="N90" s="210" t="s">
        <v>44</v>
      </c>
      <c r="O90" s="44"/>
      <c r="P90" s="211">
        <f>O90*H90</f>
        <v>0</v>
      </c>
      <c r="Q90" s="211">
        <v>0</v>
      </c>
      <c r="R90" s="211">
        <f>Q90*H90</f>
        <v>0</v>
      </c>
      <c r="S90" s="211">
        <v>0</v>
      </c>
      <c r="T90" s="212">
        <f>S90*H90</f>
        <v>0</v>
      </c>
      <c r="AR90" s="21" t="s">
        <v>212</v>
      </c>
      <c r="AT90" s="21" t="s">
        <v>207</v>
      </c>
      <c r="AU90" s="21" t="s">
        <v>73</v>
      </c>
      <c r="AY90" s="21" t="s">
        <v>213</v>
      </c>
      <c r="BE90" s="213">
        <f>IF(N90="základní",J90,0)</f>
        <v>0</v>
      </c>
      <c r="BF90" s="213">
        <f>IF(N90="snížená",J90,0)</f>
        <v>0</v>
      </c>
      <c r="BG90" s="213">
        <f>IF(N90="zákl. přenesená",J90,0)</f>
        <v>0</v>
      </c>
      <c r="BH90" s="213">
        <f>IF(N90="sníž. přenesená",J90,0)</f>
        <v>0</v>
      </c>
      <c r="BI90" s="213">
        <f>IF(N90="nulová",J90,0)</f>
        <v>0</v>
      </c>
      <c r="BJ90" s="21" t="s">
        <v>80</v>
      </c>
      <c r="BK90" s="213">
        <f>ROUND(I90*H90,2)</f>
        <v>0</v>
      </c>
      <c r="BL90" s="21" t="s">
        <v>212</v>
      </c>
      <c r="BM90" s="21" t="s">
        <v>680</v>
      </c>
    </row>
    <row r="91" s="1" customFormat="1">
      <c r="B91" s="43"/>
      <c r="C91" s="71"/>
      <c r="D91" s="214" t="s">
        <v>215</v>
      </c>
      <c r="E91" s="71"/>
      <c r="F91" s="215" t="s">
        <v>230</v>
      </c>
      <c r="G91" s="71"/>
      <c r="H91" s="71"/>
      <c r="I91" s="186"/>
      <c r="J91" s="71"/>
      <c r="K91" s="71"/>
      <c r="L91" s="69"/>
      <c r="M91" s="216"/>
      <c r="N91" s="44"/>
      <c r="O91" s="44"/>
      <c r="P91" s="44"/>
      <c r="Q91" s="44"/>
      <c r="R91" s="44"/>
      <c r="S91" s="44"/>
      <c r="T91" s="92"/>
      <c r="AT91" s="21" t="s">
        <v>215</v>
      </c>
      <c r="AU91" s="21" t="s">
        <v>73</v>
      </c>
    </row>
    <row r="92" s="9" customFormat="1">
      <c r="B92" s="217"/>
      <c r="C92" s="218"/>
      <c r="D92" s="214" t="s">
        <v>217</v>
      </c>
      <c r="E92" s="219" t="s">
        <v>21</v>
      </c>
      <c r="F92" s="220" t="s">
        <v>681</v>
      </c>
      <c r="G92" s="218"/>
      <c r="H92" s="221">
        <v>792</v>
      </c>
      <c r="I92" s="222"/>
      <c r="J92" s="218"/>
      <c r="K92" s="218"/>
      <c r="L92" s="223"/>
      <c r="M92" s="224"/>
      <c r="N92" s="225"/>
      <c r="O92" s="225"/>
      <c r="P92" s="225"/>
      <c r="Q92" s="225"/>
      <c r="R92" s="225"/>
      <c r="S92" s="225"/>
      <c r="T92" s="226"/>
      <c r="AT92" s="227" t="s">
        <v>217</v>
      </c>
      <c r="AU92" s="227" t="s">
        <v>73</v>
      </c>
      <c r="AV92" s="9" t="s">
        <v>82</v>
      </c>
      <c r="AW92" s="9" t="s">
        <v>37</v>
      </c>
      <c r="AX92" s="9" t="s">
        <v>80</v>
      </c>
      <c r="AY92" s="227" t="s">
        <v>213</v>
      </c>
    </row>
    <row r="93" s="1" customFormat="1" ht="16.5" customHeight="1">
      <c r="B93" s="43"/>
      <c r="C93" s="238" t="s">
        <v>212</v>
      </c>
      <c r="D93" s="238" t="s">
        <v>232</v>
      </c>
      <c r="E93" s="239" t="s">
        <v>639</v>
      </c>
      <c r="F93" s="240" t="s">
        <v>640</v>
      </c>
      <c r="G93" s="241" t="s">
        <v>210</v>
      </c>
      <c r="H93" s="242">
        <v>792</v>
      </c>
      <c r="I93" s="243"/>
      <c r="J93" s="244">
        <f>ROUND(I93*H93,2)</f>
        <v>0</v>
      </c>
      <c r="K93" s="240" t="s">
        <v>211</v>
      </c>
      <c r="L93" s="245"/>
      <c r="M93" s="246" t="s">
        <v>21</v>
      </c>
      <c r="N93" s="247" t="s">
        <v>44</v>
      </c>
      <c r="O93" s="44"/>
      <c r="P93" s="211">
        <f>O93*H93</f>
        <v>0</v>
      </c>
      <c r="Q93" s="211">
        <v>0.00018000000000000001</v>
      </c>
      <c r="R93" s="211">
        <f>Q93*H93</f>
        <v>0.14256000000000002</v>
      </c>
      <c r="S93" s="211">
        <v>0</v>
      </c>
      <c r="T93" s="212">
        <f>S93*H93</f>
        <v>0</v>
      </c>
      <c r="AR93" s="21" t="s">
        <v>235</v>
      </c>
      <c r="AT93" s="21" t="s">
        <v>232</v>
      </c>
      <c r="AU93" s="21" t="s">
        <v>73</v>
      </c>
      <c r="AY93" s="21" t="s">
        <v>213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21" t="s">
        <v>80</v>
      </c>
      <c r="BK93" s="213">
        <f>ROUND(I93*H93,2)</f>
        <v>0</v>
      </c>
      <c r="BL93" s="21" t="s">
        <v>212</v>
      </c>
      <c r="BM93" s="21" t="s">
        <v>682</v>
      </c>
    </row>
    <row r="94" s="9" customFormat="1">
      <c r="B94" s="217"/>
      <c r="C94" s="218"/>
      <c r="D94" s="214" t="s">
        <v>217</v>
      </c>
      <c r="E94" s="219" t="s">
        <v>21</v>
      </c>
      <c r="F94" s="220" t="s">
        <v>681</v>
      </c>
      <c r="G94" s="218"/>
      <c r="H94" s="221">
        <v>792</v>
      </c>
      <c r="I94" s="222"/>
      <c r="J94" s="218"/>
      <c r="K94" s="218"/>
      <c r="L94" s="223"/>
      <c r="M94" s="224"/>
      <c r="N94" s="225"/>
      <c r="O94" s="225"/>
      <c r="P94" s="225"/>
      <c r="Q94" s="225"/>
      <c r="R94" s="225"/>
      <c r="S94" s="225"/>
      <c r="T94" s="226"/>
      <c r="AT94" s="227" t="s">
        <v>217</v>
      </c>
      <c r="AU94" s="227" t="s">
        <v>73</v>
      </c>
      <c r="AV94" s="9" t="s">
        <v>82</v>
      </c>
      <c r="AW94" s="9" t="s">
        <v>37</v>
      </c>
      <c r="AX94" s="9" t="s">
        <v>80</v>
      </c>
      <c r="AY94" s="227" t="s">
        <v>213</v>
      </c>
    </row>
    <row r="95" s="1" customFormat="1" ht="51" customHeight="1">
      <c r="B95" s="43"/>
      <c r="C95" s="202" t="s">
        <v>237</v>
      </c>
      <c r="D95" s="202" t="s">
        <v>207</v>
      </c>
      <c r="E95" s="203" t="s">
        <v>238</v>
      </c>
      <c r="F95" s="204" t="s">
        <v>239</v>
      </c>
      <c r="G95" s="205" t="s">
        <v>210</v>
      </c>
      <c r="H95" s="206">
        <v>160</v>
      </c>
      <c r="I95" s="207"/>
      <c r="J95" s="208">
        <f>ROUND(I95*H95,2)</f>
        <v>0</v>
      </c>
      <c r="K95" s="204" t="s">
        <v>211</v>
      </c>
      <c r="L95" s="69"/>
      <c r="M95" s="209" t="s">
        <v>21</v>
      </c>
      <c r="N95" s="210" t="s">
        <v>44</v>
      </c>
      <c r="O95" s="44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AR95" s="21" t="s">
        <v>212</v>
      </c>
      <c r="AT95" s="21" t="s">
        <v>207</v>
      </c>
      <c r="AU95" s="21" t="s">
        <v>73</v>
      </c>
      <c r="AY95" s="21" t="s">
        <v>213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21" t="s">
        <v>80</v>
      </c>
      <c r="BK95" s="213">
        <f>ROUND(I95*H95,2)</f>
        <v>0</v>
      </c>
      <c r="BL95" s="21" t="s">
        <v>212</v>
      </c>
      <c r="BM95" s="21" t="s">
        <v>683</v>
      </c>
    </row>
    <row r="96" s="1" customFormat="1">
      <c r="B96" s="43"/>
      <c r="C96" s="71"/>
      <c r="D96" s="214" t="s">
        <v>215</v>
      </c>
      <c r="E96" s="71"/>
      <c r="F96" s="215" t="s">
        <v>241</v>
      </c>
      <c r="G96" s="71"/>
      <c r="H96" s="71"/>
      <c r="I96" s="186"/>
      <c r="J96" s="71"/>
      <c r="K96" s="71"/>
      <c r="L96" s="69"/>
      <c r="M96" s="216"/>
      <c r="N96" s="44"/>
      <c r="O96" s="44"/>
      <c r="P96" s="44"/>
      <c r="Q96" s="44"/>
      <c r="R96" s="44"/>
      <c r="S96" s="44"/>
      <c r="T96" s="92"/>
      <c r="AT96" s="21" t="s">
        <v>215</v>
      </c>
      <c r="AU96" s="21" t="s">
        <v>73</v>
      </c>
    </row>
    <row r="97" s="9" customFormat="1">
      <c r="B97" s="217"/>
      <c r="C97" s="218"/>
      <c r="D97" s="214" t="s">
        <v>217</v>
      </c>
      <c r="E97" s="219" t="s">
        <v>21</v>
      </c>
      <c r="F97" s="220" t="s">
        <v>684</v>
      </c>
      <c r="G97" s="218"/>
      <c r="H97" s="221">
        <v>160</v>
      </c>
      <c r="I97" s="222"/>
      <c r="J97" s="218"/>
      <c r="K97" s="218"/>
      <c r="L97" s="223"/>
      <c r="M97" s="224"/>
      <c r="N97" s="225"/>
      <c r="O97" s="225"/>
      <c r="P97" s="225"/>
      <c r="Q97" s="225"/>
      <c r="R97" s="225"/>
      <c r="S97" s="225"/>
      <c r="T97" s="226"/>
      <c r="AT97" s="227" t="s">
        <v>217</v>
      </c>
      <c r="AU97" s="227" t="s">
        <v>73</v>
      </c>
      <c r="AV97" s="9" t="s">
        <v>82</v>
      </c>
      <c r="AW97" s="9" t="s">
        <v>37</v>
      </c>
      <c r="AX97" s="9" t="s">
        <v>80</v>
      </c>
      <c r="AY97" s="227" t="s">
        <v>213</v>
      </c>
    </row>
    <row r="98" s="1" customFormat="1" ht="16.5" customHeight="1">
      <c r="B98" s="43"/>
      <c r="C98" s="238" t="s">
        <v>243</v>
      </c>
      <c r="D98" s="238" t="s">
        <v>232</v>
      </c>
      <c r="E98" s="239" t="s">
        <v>244</v>
      </c>
      <c r="F98" s="240" t="s">
        <v>245</v>
      </c>
      <c r="G98" s="241" t="s">
        <v>210</v>
      </c>
      <c r="H98" s="242">
        <v>160</v>
      </c>
      <c r="I98" s="243"/>
      <c r="J98" s="244">
        <f>ROUND(I98*H98,2)</f>
        <v>0</v>
      </c>
      <c r="K98" s="240" t="s">
        <v>211</v>
      </c>
      <c r="L98" s="245"/>
      <c r="M98" s="246" t="s">
        <v>21</v>
      </c>
      <c r="N98" s="247" t="s">
        <v>44</v>
      </c>
      <c r="O98" s="44"/>
      <c r="P98" s="211">
        <f>O98*H98</f>
        <v>0</v>
      </c>
      <c r="Q98" s="211">
        <v>0.00123</v>
      </c>
      <c r="R98" s="211">
        <f>Q98*H98</f>
        <v>0.1968</v>
      </c>
      <c r="S98" s="211">
        <v>0</v>
      </c>
      <c r="T98" s="212">
        <f>S98*H98</f>
        <v>0</v>
      </c>
      <c r="AR98" s="21" t="s">
        <v>235</v>
      </c>
      <c r="AT98" s="21" t="s">
        <v>232</v>
      </c>
      <c r="AU98" s="21" t="s">
        <v>73</v>
      </c>
      <c r="AY98" s="21" t="s">
        <v>213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21" t="s">
        <v>80</v>
      </c>
      <c r="BK98" s="213">
        <f>ROUND(I98*H98,2)</f>
        <v>0</v>
      </c>
      <c r="BL98" s="21" t="s">
        <v>212</v>
      </c>
      <c r="BM98" s="21" t="s">
        <v>685</v>
      </c>
    </row>
    <row r="99" s="9" customFormat="1">
      <c r="B99" s="217"/>
      <c r="C99" s="218"/>
      <c r="D99" s="214" t="s">
        <v>217</v>
      </c>
      <c r="E99" s="219" t="s">
        <v>21</v>
      </c>
      <c r="F99" s="220" t="s">
        <v>684</v>
      </c>
      <c r="G99" s="218"/>
      <c r="H99" s="221">
        <v>160</v>
      </c>
      <c r="I99" s="222"/>
      <c r="J99" s="218"/>
      <c r="K99" s="218"/>
      <c r="L99" s="223"/>
      <c r="M99" s="224"/>
      <c r="N99" s="225"/>
      <c r="O99" s="225"/>
      <c r="P99" s="225"/>
      <c r="Q99" s="225"/>
      <c r="R99" s="225"/>
      <c r="S99" s="225"/>
      <c r="T99" s="226"/>
      <c r="AT99" s="227" t="s">
        <v>217</v>
      </c>
      <c r="AU99" s="227" t="s">
        <v>73</v>
      </c>
      <c r="AV99" s="9" t="s">
        <v>82</v>
      </c>
      <c r="AW99" s="9" t="s">
        <v>37</v>
      </c>
      <c r="AX99" s="9" t="s">
        <v>80</v>
      </c>
      <c r="AY99" s="227" t="s">
        <v>213</v>
      </c>
    </row>
    <row r="100" s="1" customFormat="1" ht="76.5" customHeight="1">
      <c r="B100" s="43"/>
      <c r="C100" s="202" t="s">
        <v>247</v>
      </c>
      <c r="D100" s="202" t="s">
        <v>207</v>
      </c>
      <c r="E100" s="203" t="s">
        <v>645</v>
      </c>
      <c r="F100" s="204" t="s">
        <v>646</v>
      </c>
      <c r="G100" s="205" t="s">
        <v>250</v>
      </c>
      <c r="H100" s="206">
        <v>7</v>
      </c>
      <c r="I100" s="207"/>
      <c r="J100" s="208">
        <f>ROUND(I100*H100,2)</f>
        <v>0</v>
      </c>
      <c r="K100" s="204" t="s">
        <v>211</v>
      </c>
      <c r="L100" s="69"/>
      <c r="M100" s="209" t="s">
        <v>21</v>
      </c>
      <c r="N100" s="210" t="s">
        <v>44</v>
      </c>
      <c r="O100" s="44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2">
        <f>S100*H100</f>
        <v>0</v>
      </c>
      <c r="AR100" s="21" t="s">
        <v>212</v>
      </c>
      <c r="AT100" s="21" t="s">
        <v>207</v>
      </c>
      <c r="AU100" s="21" t="s">
        <v>73</v>
      </c>
      <c r="AY100" s="21" t="s">
        <v>213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21" t="s">
        <v>80</v>
      </c>
      <c r="BK100" s="213">
        <f>ROUND(I100*H100,2)</f>
        <v>0</v>
      </c>
      <c r="BL100" s="21" t="s">
        <v>212</v>
      </c>
      <c r="BM100" s="21" t="s">
        <v>686</v>
      </c>
    </row>
    <row r="101" s="1" customFormat="1">
      <c r="B101" s="43"/>
      <c r="C101" s="71"/>
      <c r="D101" s="214" t="s">
        <v>215</v>
      </c>
      <c r="E101" s="71"/>
      <c r="F101" s="215" t="s">
        <v>252</v>
      </c>
      <c r="G101" s="71"/>
      <c r="H101" s="71"/>
      <c r="I101" s="186"/>
      <c r="J101" s="71"/>
      <c r="K101" s="71"/>
      <c r="L101" s="69"/>
      <c r="M101" s="216"/>
      <c r="N101" s="44"/>
      <c r="O101" s="44"/>
      <c r="P101" s="44"/>
      <c r="Q101" s="44"/>
      <c r="R101" s="44"/>
      <c r="S101" s="44"/>
      <c r="T101" s="92"/>
      <c r="AT101" s="21" t="s">
        <v>215</v>
      </c>
      <c r="AU101" s="21" t="s">
        <v>73</v>
      </c>
    </row>
    <row r="102" s="9" customFormat="1">
      <c r="B102" s="217"/>
      <c r="C102" s="218"/>
      <c r="D102" s="214" t="s">
        <v>217</v>
      </c>
      <c r="E102" s="219" t="s">
        <v>21</v>
      </c>
      <c r="F102" s="220" t="s">
        <v>247</v>
      </c>
      <c r="G102" s="218"/>
      <c r="H102" s="221">
        <v>7</v>
      </c>
      <c r="I102" s="222"/>
      <c r="J102" s="218"/>
      <c r="K102" s="218"/>
      <c r="L102" s="223"/>
      <c r="M102" s="224"/>
      <c r="N102" s="225"/>
      <c r="O102" s="225"/>
      <c r="P102" s="225"/>
      <c r="Q102" s="225"/>
      <c r="R102" s="225"/>
      <c r="S102" s="225"/>
      <c r="T102" s="226"/>
      <c r="AT102" s="227" t="s">
        <v>217</v>
      </c>
      <c r="AU102" s="227" t="s">
        <v>73</v>
      </c>
      <c r="AV102" s="9" t="s">
        <v>82</v>
      </c>
      <c r="AW102" s="9" t="s">
        <v>37</v>
      </c>
      <c r="AX102" s="9" t="s">
        <v>80</v>
      </c>
      <c r="AY102" s="227" t="s">
        <v>213</v>
      </c>
    </row>
    <row r="103" s="1" customFormat="1" ht="76.5" customHeight="1">
      <c r="B103" s="43"/>
      <c r="C103" s="202" t="s">
        <v>235</v>
      </c>
      <c r="D103" s="202" t="s">
        <v>207</v>
      </c>
      <c r="E103" s="203" t="s">
        <v>648</v>
      </c>
      <c r="F103" s="204" t="s">
        <v>649</v>
      </c>
      <c r="G103" s="205" t="s">
        <v>250</v>
      </c>
      <c r="H103" s="206">
        <v>1</v>
      </c>
      <c r="I103" s="207"/>
      <c r="J103" s="208">
        <f>ROUND(I103*H103,2)</f>
        <v>0</v>
      </c>
      <c r="K103" s="204" t="s">
        <v>211</v>
      </c>
      <c r="L103" s="69"/>
      <c r="M103" s="209" t="s">
        <v>21</v>
      </c>
      <c r="N103" s="210" t="s">
        <v>44</v>
      </c>
      <c r="O103" s="44"/>
      <c r="P103" s="211">
        <f>O103*H103</f>
        <v>0</v>
      </c>
      <c r="Q103" s="211">
        <v>0</v>
      </c>
      <c r="R103" s="211">
        <f>Q103*H103</f>
        <v>0</v>
      </c>
      <c r="S103" s="211">
        <v>0</v>
      </c>
      <c r="T103" s="212">
        <f>S103*H103</f>
        <v>0</v>
      </c>
      <c r="AR103" s="21" t="s">
        <v>212</v>
      </c>
      <c r="AT103" s="21" t="s">
        <v>207</v>
      </c>
      <c r="AU103" s="21" t="s">
        <v>73</v>
      </c>
      <c r="AY103" s="21" t="s">
        <v>213</v>
      </c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21" t="s">
        <v>80</v>
      </c>
      <c r="BK103" s="213">
        <f>ROUND(I103*H103,2)</f>
        <v>0</v>
      </c>
      <c r="BL103" s="21" t="s">
        <v>212</v>
      </c>
      <c r="BM103" s="21" t="s">
        <v>687</v>
      </c>
    </row>
    <row r="104" s="1" customFormat="1">
      <c r="B104" s="43"/>
      <c r="C104" s="71"/>
      <c r="D104" s="214" t="s">
        <v>215</v>
      </c>
      <c r="E104" s="71"/>
      <c r="F104" s="215" t="s">
        <v>252</v>
      </c>
      <c r="G104" s="71"/>
      <c r="H104" s="71"/>
      <c r="I104" s="186"/>
      <c r="J104" s="71"/>
      <c r="K104" s="71"/>
      <c r="L104" s="69"/>
      <c r="M104" s="216"/>
      <c r="N104" s="44"/>
      <c r="O104" s="44"/>
      <c r="P104" s="44"/>
      <c r="Q104" s="44"/>
      <c r="R104" s="44"/>
      <c r="S104" s="44"/>
      <c r="T104" s="92"/>
      <c r="AT104" s="21" t="s">
        <v>215</v>
      </c>
      <c r="AU104" s="21" t="s">
        <v>73</v>
      </c>
    </row>
    <row r="105" s="9" customFormat="1">
      <c r="B105" s="217"/>
      <c r="C105" s="218"/>
      <c r="D105" s="214" t="s">
        <v>217</v>
      </c>
      <c r="E105" s="219" t="s">
        <v>21</v>
      </c>
      <c r="F105" s="220" t="s">
        <v>80</v>
      </c>
      <c r="G105" s="218"/>
      <c r="H105" s="221">
        <v>1</v>
      </c>
      <c r="I105" s="222"/>
      <c r="J105" s="218"/>
      <c r="K105" s="218"/>
      <c r="L105" s="223"/>
      <c r="M105" s="224"/>
      <c r="N105" s="225"/>
      <c r="O105" s="225"/>
      <c r="P105" s="225"/>
      <c r="Q105" s="225"/>
      <c r="R105" s="225"/>
      <c r="S105" s="225"/>
      <c r="T105" s="226"/>
      <c r="AT105" s="227" t="s">
        <v>217</v>
      </c>
      <c r="AU105" s="227" t="s">
        <v>73</v>
      </c>
      <c r="AV105" s="9" t="s">
        <v>82</v>
      </c>
      <c r="AW105" s="9" t="s">
        <v>37</v>
      </c>
      <c r="AX105" s="9" t="s">
        <v>80</v>
      </c>
      <c r="AY105" s="227" t="s">
        <v>213</v>
      </c>
    </row>
    <row r="106" s="1" customFormat="1" ht="76.5" customHeight="1">
      <c r="B106" s="43"/>
      <c r="C106" s="202" t="s">
        <v>256</v>
      </c>
      <c r="D106" s="202" t="s">
        <v>207</v>
      </c>
      <c r="E106" s="203" t="s">
        <v>651</v>
      </c>
      <c r="F106" s="204" t="s">
        <v>652</v>
      </c>
      <c r="G106" s="205" t="s">
        <v>221</v>
      </c>
      <c r="H106" s="206">
        <v>680</v>
      </c>
      <c r="I106" s="207"/>
      <c r="J106" s="208">
        <f>ROUND(I106*H106,2)</f>
        <v>0</v>
      </c>
      <c r="K106" s="204" t="s">
        <v>211</v>
      </c>
      <c r="L106" s="69"/>
      <c r="M106" s="209" t="s">
        <v>21</v>
      </c>
      <c r="N106" s="210" t="s">
        <v>44</v>
      </c>
      <c r="O106" s="44"/>
      <c r="P106" s="211">
        <f>O106*H106</f>
        <v>0</v>
      </c>
      <c r="Q106" s="211">
        <v>0</v>
      </c>
      <c r="R106" s="211">
        <f>Q106*H106</f>
        <v>0</v>
      </c>
      <c r="S106" s="211">
        <v>0</v>
      </c>
      <c r="T106" s="212">
        <f>S106*H106</f>
        <v>0</v>
      </c>
      <c r="AR106" s="21" t="s">
        <v>212</v>
      </c>
      <c r="AT106" s="21" t="s">
        <v>207</v>
      </c>
      <c r="AU106" s="21" t="s">
        <v>73</v>
      </c>
      <c r="AY106" s="21" t="s">
        <v>213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21" t="s">
        <v>80</v>
      </c>
      <c r="BK106" s="213">
        <f>ROUND(I106*H106,2)</f>
        <v>0</v>
      </c>
      <c r="BL106" s="21" t="s">
        <v>212</v>
      </c>
      <c r="BM106" s="21" t="s">
        <v>688</v>
      </c>
    </row>
    <row r="107" s="1" customFormat="1">
      <c r="B107" s="43"/>
      <c r="C107" s="71"/>
      <c r="D107" s="214" t="s">
        <v>215</v>
      </c>
      <c r="E107" s="71"/>
      <c r="F107" s="215" t="s">
        <v>263</v>
      </c>
      <c r="G107" s="71"/>
      <c r="H107" s="71"/>
      <c r="I107" s="186"/>
      <c r="J107" s="71"/>
      <c r="K107" s="71"/>
      <c r="L107" s="69"/>
      <c r="M107" s="216"/>
      <c r="N107" s="44"/>
      <c r="O107" s="44"/>
      <c r="P107" s="44"/>
      <c r="Q107" s="44"/>
      <c r="R107" s="44"/>
      <c r="S107" s="44"/>
      <c r="T107" s="92"/>
      <c r="AT107" s="21" t="s">
        <v>215</v>
      </c>
      <c r="AU107" s="21" t="s">
        <v>73</v>
      </c>
    </row>
    <row r="108" s="9" customFormat="1">
      <c r="B108" s="217"/>
      <c r="C108" s="218"/>
      <c r="D108" s="214" t="s">
        <v>217</v>
      </c>
      <c r="E108" s="219" t="s">
        <v>21</v>
      </c>
      <c r="F108" s="220" t="s">
        <v>378</v>
      </c>
      <c r="G108" s="218"/>
      <c r="H108" s="221">
        <v>680</v>
      </c>
      <c r="I108" s="222"/>
      <c r="J108" s="218"/>
      <c r="K108" s="218"/>
      <c r="L108" s="223"/>
      <c r="M108" s="224"/>
      <c r="N108" s="225"/>
      <c r="O108" s="225"/>
      <c r="P108" s="225"/>
      <c r="Q108" s="225"/>
      <c r="R108" s="225"/>
      <c r="S108" s="225"/>
      <c r="T108" s="226"/>
      <c r="AT108" s="227" t="s">
        <v>217</v>
      </c>
      <c r="AU108" s="227" t="s">
        <v>73</v>
      </c>
      <c r="AV108" s="9" t="s">
        <v>82</v>
      </c>
      <c r="AW108" s="9" t="s">
        <v>37</v>
      </c>
      <c r="AX108" s="9" t="s">
        <v>80</v>
      </c>
      <c r="AY108" s="227" t="s">
        <v>213</v>
      </c>
    </row>
    <row r="109" s="1" customFormat="1" ht="63.75" customHeight="1">
      <c r="B109" s="43"/>
      <c r="C109" s="202" t="s">
        <v>175</v>
      </c>
      <c r="D109" s="202" t="s">
        <v>207</v>
      </c>
      <c r="E109" s="203" t="s">
        <v>266</v>
      </c>
      <c r="F109" s="204" t="s">
        <v>267</v>
      </c>
      <c r="G109" s="205" t="s">
        <v>250</v>
      </c>
      <c r="H109" s="206">
        <v>2</v>
      </c>
      <c r="I109" s="207"/>
      <c r="J109" s="208">
        <f>ROUND(I109*H109,2)</f>
        <v>0</v>
      </c>
      <c r="K109" s="204" t="s">
        <v>211</v>
      </c>
      <c r="L109" s="69"/>
      <c r="M109" s="209" t="s">
        <v>21</v>
      </c>
      <c r="N109" s="210" t="s">
        <v>44</v>
      </c>
      <c r="O109" s="44"/>
      <c r="P109" s="211">
        <f>O109*H109</f>
        <v>0</v>
      </c>
      <c r="Q109" s="211">
        <v>0</v>
      </c>
      <c r="R109" s="211">
        <f>Q109*H109</f>
        <v>0</v>
      </c>
      <c r="S109" s="211">
        <v>0</v>
      </c>
      <c r="T109" s="212">
        <f>S109*H109</f>
        <v>0</v>
      </c>
      <c r="AR109" s="21" t="s">
        <v>212</v>
      </c>
      <c r="AT109" s="21" t="s">
        <v>207</v>
      </c>
      <c r="AU109" s="21" t="s">
        <v>73</v>
      </c>
      <c r="AY109" s="21" t="s">
        <v>213</v>
      </c>
      <c r="BE109" s="213">
        <f>IF(N109="základní",J109,0)</f>
        <v>0</v>
      </c>
      <c r="BF109" s="213">
        <f>IF(N109="snížená",J109,0)</f>
        <v>0</v>
      </c>
      <c r="BG109" s="213">
        <f>IF(N109="zákl. přenesená",J109,0)</f>
        <v>0</v>
      </c>
      <c r="BH109" s="213">
        <f>IF(N109="sníž. přenesená",J109,0)</f>
        <v>0</v>
      </c>
      <c r="BI109" s="213">
        <f>IF(N109="nulová",J109,0)</f>
        <v>0</v>
      </c>
      <c r="BJ109" s="21" t="s">
        <v>80</v>
      </c>
      <c r="BK109" s="213">
        <f>ROUND(I109*H109,2)</f>
        <v>0</v>
      </c>
      <c r="BL109" s="21" t="s">
        <v>212</v>
      </c>
      <c r="BM109" s="21" t="s">
        <v>689</v>
      </c>
    </row>
    <row r="110" s="1" customFormat="1">
      <c r="B110" s="43"/>
      <c r="C110" s="71"/>
      <c r="D110" s="214" t="s">
        <v>215</v>
      </c>
      <c r="E110" s="71"/>
      <c r="F110" s="215" t="s">
        <v>269</v>
      </c>
      <c r="G110" s="71"/>
      <c r="H110" s="71"/>
      <c r="I110" s="186"/>
      <c r="J110" s="71"/>
      <c r="K110" s="71"/>
      <c r="L110" s="69"/>
      <c r="M110" s="216"/>
      <c r="N110" s="44"/>
      <c r="O110" s="44"/>
      <c r="P110" s="44"/>
      <c r="Q110" s="44"/>
      <c r="R110" s="44"/>
      <c r="S110" s="44"/>
      <c r="T110" s="92"/>
      <c r="AT110" s="21" t="s">
        <v>215</v>
      </c>
      <c r="AU110" s="21" t="s">
        <v>73</v>
      </c>
    </row>
    <row r="111" s="9" customFormat="1">
      <c r="B111" s="217"/>
      <c r="C111" s="218"/>
      <c r="D111" s="214" t="s">
        <v>217</v>
      </c>
      <c r="E111" s="219" t="s">
        <v>21</v>
      </c>
      <c r="F111" s="220" t="s">
        <v>82</v>
      </c>
      <c r="G111" s="218"/>
      <c r="H111" s="221">
        <v>2</v>
      </c>
      <c r="I111" s="222"/>
      <c r="J111" s="218"/>
      <c r="K111" s="218"/>
      <c r="L111" s="223"/>
      <c r="M111" s="224"/>
      <c r="N111" s="225"/>
      <c r="O111" s="225"/>
      <c r="P111" s="225"/>
      <c r="Q111" s="225"/>
      <c r="R111" s="225"/>
      <c r="S111" s="225"/>
      <c r="T111" s="226"/>
      <c r="AT111" s="227" t="s">
        <v>217</v>
      </c>
      <c r="AU111" s="227" t="s">
        <v>73</v>
      </c>
      <c r="AV111" s="9" t="s">
        <v>82</v>
      </c>
      <c r="AW111" s="9" t="s">
        <v>37</v>
      </c>
      <c r="AX111" s="9" t="s">
        <v>80</v>
      </c>
      <c r="AY111" s="227" t="s">
        <v>213</v>
      </c>
    </row>
    <row r="112" s="1" customFormat="1" ht="38.25" customHeight="1">
      <c r="B112" s="43"/>
      <c r="C112" s="202" t="s">
        <v>265</v>
      </c>
      <c r="D112" s="202" t="s">
        <v>207</v>
      </c>
      <c r="E112" s="203" t="s">
        <v>271</v>
      </c>
      <c r="F112" s="204" t="s">
        <v>272</v>
      </c>
      <c r="G112" s="205" t="s">
        <v>210</v>
      </c>
      <c r="H112" s="206">
        <v>9</v>
      </c>
      <c r="I112" s="207"/>
      <c r="J112" s="208">
        <f>ROUND(I112*H112,2)</f>
        <v>0</v>
      </c>
      <c r="K112" s="204" t="s">
        <v>211</v>
      </c>
      <c r="L112" s="69"/>
      <c r="M112" s="209" t="s">
        <v>21</v>
      </c>
      <c r="N112" s="210" t="s">
        <v>44</v>
      </c>
      <c r="O112" s="44"/>
      <c r="P112" s="211">
        <f>O112*H112</f>
        <v>0</v>
      </c>
      <c r="Q112" s="211">
        <v>0</v>
      </c>
      <c r="R112" s="211">
        <f>Q112*H112</f>
        <v>0</v>
      </c>
      <c r="S112" s="211">
        <v>0</v>
      </c>
      <c r="T112" s="212">
        <f>S112*H112</f>
        <v>0</v>
      </c>
      <c r="AR112" s="21" t="s">
        <v>212</v>
      </c>
      <c r="AT112" s="21" t="s">
        <v>207</v>
      </c>
      <c r="AU112" s="21" t="s">
        <v>73</v>
      </c>
      <c r="AY112" s="21" t="s">
        <v>213</v>
      </c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21" t="s">
        <v>80</v>
      </c>
      <c r="BK112" s="213">
        <f>ROUND(I112*H112,2)</f>
        <v>0</v>
      </c>
      <c r="BL112" s="21" t="s">
        <v>212</v>
      </c>
      <c r="BM112" s="21" t="s">
        <v>690</v>
      </c>
    </row>
    <row r="113" s="9" customFormat="1">
      <c r="B113" s="217"/>
      <c r="C113" s="218"/>
      <c r="D113" s="214" t="s">
        <v>217</v>
      </c>
      <c r="E113" s="219" t="s">
        <v>21</v>
      </c>
      <c r="F113" s="220" t="s">
        <v>256</v>
      </c>
      <c r="G113" s="218"/>
      <c r="H113" s="221">
        <v>9</v>
      </c>
      <c r="I113" s="222"/>
      <c r="J113" s="218"/>
      <c r="K113" s="218"/>
      <c r="L113" s="223"/>
      <c r="M113" s="224"/>
      <c r="N113" s="225"/>
      <c r="O113" s="225"/>
      <c r="P113" s="225"/>
      <c r="Q113" s="225"/>
      <c r="R113" s="225"/>
      <c r="S113" s="225"/>
      <c r="T113" s="226"/>
      <c r="AT113" s="227" t="s">
        <v>217</v>
      </c>
      <c r="AU113" s="227" t="s">
        <v>73</v>
      </c>
      <c r="AV113" s="9" t="s">
        <v>82</v>
      </c>
      <c r="AW113" s="9" t="s">
        <v>37</v>
      </c>
      <c r="AX113" s="9" t="s">
        <v>80</v>
      </c>
      <c r="AY113" s="227" t="s">
        <v>213</v>
      </c>
    </row>
    <row r="114" s="1" customFormat="1" ht="25.5" customHeight="1">
      <c r="B114" s="43"/>
      <c r="C114" s="202" t="s">
        <v>270</v>
      </c>
      <c r="D114" s="202" t="s">
        <v>207</v>
      </c>
      <c r="E114" s="203" t="s">
        <v>276</v>
      </c>
      <c r="F114" s="204" t="s">
        <v>277</v>
      </c>
      <c r="G114" s="205" t="s">
        <v>210</v>
      </c>
      <c r="H114" s="206">
        <v>9</v>
      </c>
      <c r="I114" s="207"/>
      <c r="J114" s="208">
        <f>ROUND(I114*H114,2)</f>
        <v>0</v>
      </c>
      <c r="K114" s="204" t="s">
        <v>211</v>
      </c>
      <c r="L114" s="69"/>
      <c r="M114" s="209" t="s">
        <v>21</v>
      </c>
      <c r="N114" s="210" t="s">
        <v>44</v>
      </c>
      <c r="O114" s="44"/>
      <c r="P114" s="211">
        <f>O114*H114</f>
        <v>0</v>
      </c>
      <c r="Q114" s="211">
        <v>0</v>
      </c>
      <c r="R114" s="211">
        <f>Q114*H114</f>
        <v>0</v>
      </c>
      <c r="S114" s="211">
        <v>0</v>
      </c>
      <c r="T114" s="212">
        <f>S114*H114</f>
        <v>0</v>
      </c>
      <c r="AR114" s="21" t="s">
        <v>212</v>
      </c>
      <c r="AT114" s="21" t="s">
        <v>207</v>
      </c>
      <c r="AU114" s="21" t="s">
        <v>73</v>
      </c>
      <c r="AY114" s="21" t="s">
        <v>213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21" t="s">
        <v>80</v>
      </c>
      <c r="BK114" s="213">
        <f>ROUND(I114*H114,2)</f>
        <v>0</v>
      </c>
      <c r="BL114" s="21" t="s">
        <v>212</v>
      </c>
      <c r="BM114" s="21" t="s">
        <v>691</v>
      </c>
    </row>
    <row r="115" s="9" customFormat="1">
      <c r="B115" s="217"/>
      <c r="C115" s="218"/>
      <c r="D115" s="214" t="s">
        <v>217</v>
      </c>
      <c r="E115" s="219" t="s">
        <v>21</v>
      </c>
      <c r="F115" s="220" t="s">
        <v>256</v>
      </c>
      <c r="G115" s="218"/>
      <c r="H115" s="221">
        <v>9</v>
      </c>
      <c r="I115" s="222"/>
      <c r="J115" s="218"/>
      <c r="K115" s="218"/>
      <c r="L115" s="223"/>
      <c r="M115" s="224"/>
      <c r="N115" s="225"/>
      <c r="O115" s="225"/>
      <c r="P115" s="225"/>
      <c r="Q115" s="225"/>
      <c r="R115" s="225"/>
      <c r="S115" s="225"/>
      <c r="T115" s="226"/>
      <c r="AT115" s="227" t="s">
        <v>217</v>
      </c>
      <c r="AU115" s="227" t="s">
        <v>73</v>
      </c>
      <c r="AV115" s="9" t="s">
        <v>82</v>
      </c>
      <c r="AW115" s="9" t="s">
        <v>37</v>
      </c>
      <c r="AX115" s="9" t="s">
        <v>80</v>
      </c>
      <c r="AY115" s="227" t="s">
        <v>213</v>
      </c>
    </row>
    <row r="116" s="1" customFormat="1" ht="38.25" customHeight="1">
      <c r="B116" s="43"/>
      <c r="C116" s="202" t="s">
        <v>275</v>
      </c>
      <c r="D116" s="202" t="s">
        <v>207</v>
      </c>
      <c r="E116" s="203" t="s">
        <v>291</v>
      </c>
      <c r="F116" s="204" t="s">
        <v>292</v>
      </c>
      <c r="G116" s="205" t="s">
        <v>210</v>
      </c>
      <c r="H116" s="206">
        <v>48</v>
      </c>
      <c r="I116" s="207"/>
      <c r="J116" s="208">
        <f>ROUND(I116*H116,2)</f>
        <v>0</v>
      </c>
      <c r="K116" s="204" t="s">
        <v>211</v>
      </c>
      <c r="L116" s="69"/>
      <c r="M116" s="209" t="s">
        <v>21</v>
      </c>
      <c r="N116" s="210" t="s">
        <v>44</v>
      </c>
      <c r="O116" s="44"/>
      <c r="P116" s="211">
        <f>O116*H116</f>
        <v>0</v>
      </c>
      <c r="Q116" s="211">
        <v>0</v>
      </c>
      <c r="R116" s="211">
        <f>Q116*H116</f>
        <v>0</v>
      </c>
      <c r="S116" s="211">
        <v>0</v>
      </c>
      <c r="T116" s="212">
        <f>S116*H116</f>
        <v>0</v>
      </c>
      <c r="AR116" s="21" t="s">
        <v>212</v>
      </c>
      <c r="AT116" s="21" t="s">
        <v>207</v>
      </c>
      <c r="AU116" s="21" t="s">
        <v>73</v>
      </c>
      <c r="AY116" s="21" t="s">
        <v>213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21" t="s">
        <v>80</v>
      </c>
      <c r="BK116" s="213">
        <f>ROUND(I116*H116,2)</f>
        <v>0</v>
      </c>
      <c r="BL116" s="21" t="s">
        <v>212</v>
      </c>
      <c r="BM116" s="21" t="s">
        <v>692</v>
      </c>
    </row>
    <row r="117" s="1" customFormat="1">
      <c r="B117" s="43"/>
      <c r="C117" s="71"/>
      <c r="D117" s="214" t="s">
        <v>215</v>
      </c>
      <c r="E117" s="71"/>
      <c r="F117" s="215" t="s">
        <v>216</v>
      </c>
      <c r="G117" s="71"/>
      <c r="H117" s="71"/>
      <c r="I117" s="186"/>
      <c r="J117" s="71"/>
      <c r="K117" s="71"/>
      <c r="L117" s="69"/>
      <c r="M117" s="216"/>
      <c r="N117" s="44"/>
      <c r="O117" s="44"/>
      <c r="P117" s="44"/>
      <c r="Q117" s="44"/>
      <c r="R117" s="44"/>
      <c r="S117" s="44"/>
      <c r="T117" s="92"/>
      <c r="AT117" s="21" t="s">
        <v>215</v>
      </c>
      <c r="AU117" s="21" t="s">
        <v>73</v>
      </c>
    </row>
    <row r="118" s="9" customFormat="1">
      <c r="B118" s="217"/>
      <c r="C118" s="218"/>
      <c r="D118" s="214" t="s">
        <v>217</v>
      </c>
      <c r="E118" s="219" t="s">
        <v>21</v>
      </c>
      <c r="F118" s="220" t="s">
        <v>693</v>
      </c>
      <c r="G118" s="218"/>
      <c r="H118" s="221">
        <v>48</v>
      </c>
      <c r="I118" s="222"/>
      <c r="J118" s="218"/>
      <c r="K118" s="218"/>
      <c r="L118" s="223"/>
      <c r="M118" s="224"/>
      <c r="N118" s="225"/>
      <c r="O118" s="225"/>
      <c r="P118" s="225"/>
      <c r="Q118" s="225"/>
      <c r="R118" s="225"/>
      <c r="S118" s="225"/>
      <c r="T118" s="226"/>
      <c r="AT118" s="227" t="s">
        <v>217</v>
      </c>
      <c r="AU118" s="227" t="s">
        <v>73</v>
      </c>
      <c r="AV118" s="9" t="s">
        <v>82</v>
      </c>
      <c r="AW118" s="9" t="s">
        <v>37</v>
      </c>
      <c r="AX118" s="9" t="s">
        <v>80</v>
      </c>
      <c r="AY118" s="227" t="s">
        <v>213</v>
      </c>
    </row>
    <row r="119" s="1" customFormat="1" ht="63.75" customHeight="1">
      <c r="B119" s="43"/>
      <c r="C119" s="202" t="s">
        <v>279</v>
      </c>
      <c r="D119" s="202" t="s">
        <v>207</v>
      </c>
      <c r="E119" s="203" t="s">
        <v>296</v>
      </c>
      <c r="F119" s="204" t="s">
        <v>297</v>
      </c>
      <c r="G119" s="205" t="s">
        <v>298</v>
      </c>
      <c r="H119" s="206">
        <v>11.853999999999999</v>
      </c>
      <c r="I119" s="207"/>
      <c r="J119" s="208">
        <f>ROUND(I119*H119,2)</f>
        <v>0</v>
      </c>
      <c r="K119" s="204" t="s">
        <v>211</v>
      </c>
      <c r="L119" s="69"/>
      <c r="M119" s="209" t="s">
        <v>21</v>
      </c>
      <c r="N119" s="210" t="s">
        <v>44</v>
      </c>
      <c r="O119" s="44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AR119" s="21" t="s">
        <v>212</v>
      </c>
      <c r="AT119" s="21" t="s">
        <v>207</v>
      </c>
      <c r="AU119" s="21" t="s">
        <v>73</v>
      </c>
      <c r="AY119" s="21" t="s">
        <v>213</v>
      </c>
      <c r="BE119" s="213">
        <f>IF(N119="základní",J119,0)</f>
        <v>0</v>
      </c>
      <c r="BF119" s="213">
        <f>IF(N119="snížená",J119,0)</f>
        <v>0</v>
      </c>
      <c r="BG119" s="213">
        <f>IF(N119="zákl. přenesená",J119,0)</f>
        <v>0</v>
      </c>
      <c r="BH119" s="213">
        <f>IF(N119="sníž. přenesená",J119,0)</f>
        <v>0</v>
      </c>
      <c r="BI119" s="213">
        <f>IF(N119="nulová",J119,0)</f>
        <v>0</v>
      </c>
      <c r="BJ119" s="21" t="s">
        <v>80</v>
      </c>
      <c r="BK119" s="213">
        <f>ROUND(I119*H119,2)</f>
        <v>0</v>
      </c>
      <c r="BL119" s="21" t="s">
        <v>212</v>
      </c>
      <c r="BM119" s="21" t="s">
        <v>694</v>
      </c>
    </row>
    <row r="120" s="1" customFormat="1">
      <c r="B120" s="43"/>
      <c r="C120" s="71"/>
      <c r="D120" s="214" t="s">
        <v>215</v>
      </c>
      <c r="E120" s="71"/>
      <c r="F120" s="215" t="s">
        <v>300</v>
      </c>
      <c r="G120" s="71"/>
      <c r="H120" s="71"/>
      <c r="I120" s="186"/>
      <c r="J120" s="71"/>
      <c r="K120" s="71"/>
      <c r="L120" s="69"/>
      <c r="M120" s="216"/>
      <c r="N120" s="44"/>
      <c r="O120" s="44"/>
      <c r="P120" s="44"/>
      <c r="Q120" s="44"/>
      <c r="R120" s="44"/>
      <c r="S120" s="44"/>
      <c r="T120" s="92"/>
      <c r="AT120" s="21" t="s">
        <v>215</v>
      </c>
      <c r="AU120" s="21" t="s">
        <v>73</v>
      </c>
    </row>
    <row r="121" s="10" customFormat="1">
      <c r="B121" s="228"/>
      <c r="C121" s="229"/>
      <c r="D121" s="214" t="s">
        <v>217</v>
      </c>
      <c r="E121" s="230" t="s">
        <v>21</v>
      </c>
      <c r="F121" s="231" t="s">
        <v>301</v>
      </c>
      <c r="G121" s="229"/>
      <c r="H121" s="230" t="s">
        <v>21</v>
      </c>
      <c r="I121" s="232"/>
      <c r="J121" s="229"/>
      <c r="K121" s="229"/>
      <c r="L121" s="233"/>
      <c r="M121" s="234"/>
      <c r="N121" s="235"/>
      <c r="O121" s="235"/>
      <c r="P121" s="235"/>
      <c r="Q121" s="235"/>
      <c r="R121" s="235"/>
      <c r="S121" s="235"/>
      <c r="T121" s="236"/>
      <c r="AT121" s="237" t="s">
        <v>217</v>
      </c>
      <c r="AU121" s="237" t="s">
        <v>73</v>
      </c>
      <c r="AV121" s="10" t="s">
        <v>80</v>
      </c>
      <c r="AW121" s="10" t="s">
        <v>37</v>
      </c>
      <c r="AX121" s="10" t="s">
        <v>73</v>
      </c>
      <c r="AY121" s="237" t="s">
        <v>213</v>
      </c>
    </row>
    <row r="122" s="9" customFormat="1">
      <c r="B122" s="217"/>
      <c r="C122" s="218"/>
      <c r="D122" s="214" t="s">
        <v>217</v>
      </c>
      <c r="E122" s="219" t="s">
        <v>21</v>
      </c>
      <c r="F122" s="220" t="s">
        <v>695</v>
      </c>
      <c r="G122" s="218"/>
      <c r="H122" s="221">
        <v>11.853999999999999</v>
      </c>
      <c r="I122" s="222"/>
      <c r="J122" s="218"/>
      <c r="K122" s="218"/>
      <c r="L122" s="223"/>
      <c r="M122" s="224"/>
      <c r="N122" s="225"/>
      <c r="O122" s="225"/>
      <c r="P122" s="225"/>
      <c r="Q122" s="225"/>
      <c r="R122" s="225"/>
      <c r="S122" s="225"/>
      <c r="T122" s="226"/>
      <c r="AT122" s="227" t="s">
        <v>217</v>
      </c>
      <c r="AU122" s="227" t="s">
        <v>73</v>
      </c>
      <c r="AV122" s="9" t="s">
        <v>82</v>
      </c>
      <c r="AW122" s="9" t="s">
        <v>37</v>
      </c>
      <c r="AX122" s="9" t="s">
        <v>80</v>
      </c>
      <c r="AY122" s="227" t="s">
        <v>213</v>
      </c>
    </row>
    <row r="123" s="1" customFormat="1" ht="153" customHeight="1">
      <c r="B123" s="43"/>
      <c r="C123" s="202" t="s">
        <v>10</v>
      </c>
      <c r="D123" s="202" t="s">
        <v>207</v>
      </c>
      <c r="E123" s="203" t="s">
        <v>303</v>
      </c>
      <c r="F123" s="204" t="s">
        <v>304</v>
      </c>
      <c r="G123" s="205" t="s">
        <v>298</v>
      </c>
      <c r="H123" s="206">
        <v>11.853999999999999</v>
      </c>
      <c r="I123" s="207"/>
      <c r="J123" s="208">
        <f>ROUND(I123*H123,2)</f>
        <v>0</v>
      </c>
      <c r="K123" s="204" t="s">
        <v>211</v>
      </c>
      <c r="L123" s="69"/>
      <c r="M123" s="209" t="s">
        <v>21</v>
      </c>
      <c r="N123" s="210" t="s">
        <v>44</v>
      </c>
      <c r="O123" s="44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AR123" s="21" t="s">
        <v>212</v>
      </c>
      <c r="AT123" s="21" t="s">
        <v>207</v>
      </c>
      <c r="AU123" s="21" t="s">
        <v>73</v>
      </c>
      <c r="AY123" s="21" t="s">
        <v>213</v>
      </c>
      <c r="BE123" s="213">
        <f>IF(N123="základní",J123,0)</f>
        <v>0</v>
      </c>
      <c r="BF123" s="213">
        <f>IF(N123="snížená",J123,0)</f>
        <v>0</v>
      </c>
      <c r="BG123" s="213">
        <f>IF(N123="zákl. přenesená",J123,0)</f>
        <v>0</v>
      </c>
      <c r="BH123" s="213">
        <f>IF(N123="sníž. přenesená",J123,0)</f>
        <v>0</v>
      </c>
      <c r="BI123" s="213">
        <f>IF(N123="nulová",J123,0)</f>
        <v>0</v>
      </c>
      <c r="BJ123" s="21" t="s">
        <v>80</v>
      </c>
      <c r="BK123" s="213">
        <f>ROUND(I123*H123,2)</f>
        <v>0</v>
      </c>
      <c r="BL123" s="21" t="s">
        <v>212</v>
      </c>
      <c r="BM123" s="21" t="s">
        <v>696</v>
      </c>
    </row>
    <row r="124" s="1" customFormat="1">
      <c r="B124" s="43"/>
      <c r="C124" s="71"/>
      <c r="D124" s="214" t="s">
        <v>215</v>
      </c>
      <c r="E124" s="71"/>
      <c r="F124" s="215" t="s">
        <v>306</v>
      </c>
      <c r="G124" s="71"/>
      <c r="H124" s="71"/>
      <c r="I124" s="186"/>
      <c r="J124" s="71"/>
      <c r="K124" s="71"/>
      <c r="L124" s="69"/>
      <c r="M124" s="216"/>
      <c r="N124" s="44"/>
      <c r="O124" s="44"/>
      <c r="P124" s="44"/>
      <c r="Q124" s="44"/>
      <c r="R124" s="44"/>
      <c r="S124" s="44"/>
      <c r="T124" s="92"/>
      <c r="AT124" s="21" t="s">
        <v>215</v>
      </c>
      <c r="AU124" s="21" t="s">
        <v>73</v>
      </c>
    </row>
    <row r="125" s="10" customFormat="1">
      <c r="B125" s="228"/>
      <c r="C125" s="229"/>
      <c r="D125" s="214" t="s">
        <v>217</v>
      </c>
      <c r="E125" s="230" t="s">
        <v>21</v>
      </c>
      <c r="F125" s="231" t="s">
        <v>301</v>
      </c>
      <c r="G125" s="229"/>
      <c r="H125" s="230" t="s">
        <v>21</v>
      </c>
      <c r="I125" s="232"/>
      <c r="J125" s="229"/>
      <c r="K125" s="229"/>
      <c r="L125" s="233"/>
      <c r="M125" s="234"/>
      <c r="N125" s="235"/>
      <c r="O125" s="235"/>
      <c r="P125" s="235"/>
      <c r="Q125" s="235"/>
      <c r="R125" s="235"/>
      <c r="S125" s="235"/>
      <c r="T125" s="236"/>
      <c r="AT125" s="237" t="s">
        <v>217</v>
      </c>
      <c r="AU125" s="237" t="s">
        <v>73</v>
      </c>
      <c r="AV125" s="10" t="s">
        <v>80</v>
      </c>
      <c r="AW125" s="10" t="s">
        <v>37</v>
      </c>
      <c r="AX125" s="10" t="s">
        <v>73</v>
      </c>
      <c r="AY125" s="237" t="s">
        <v>213</v>
      </c>
    </row>
    <row r="126" s="9" customFormat="1">
      <c r="B126" s="217"/>
      <c r="C126" s="218"/>
      <c r="D126" s="214" t="s">
        <v>217</v>
      </c>
      <c r="E126" s="219" t="s">
        <v>21</v>
      </c>
      <c r="F126" s="220" t="s">
        <v>695</v>
      </c>
      <c r="G126" s="218"/>
      <c r="H126" s="221">
        <v>11.853999999999999</v>
      </c>
      <c r="I126" s="222"/>
      <c r="J126" s="218"/>
      <c r="K126" s="218"/>
      <c r="L126" s="223"/>
      <c r="M126" s="248"/>
      <c r="N126" s="249"/>
      <c r="O126" s="249"/>
      <c r="P126" s="249"/>
      <c r="Q126" s="249"/>
      <c r="R126" s="249"/>
      <c r="S126" s="249"/>
      <c r="T126" s="250"/>
      <c r="AT126" s="227" t="s">
        <v>217</v>
      </c>
      <c r="AU126" s="227" t="s">
        <v>73</v>
      </c>
      <c r="AV126" s="9" t="s">
        <v>82</v>
      </c>
      <c r="AW126" s="9" t="s">
        <v>37</v>
      </c>
      <c r="AX126" s="9" t="s">
        <v>80</v>
      </c>
      <c r="AY126" s="227" t="s">
        <v>213</v>
      </c>
    </row>
    <row r="127" s="1" customFormat="1" ht="6.96" customHeight="1">
      <c r="B127" s="64"/>
      <c r="C127" s="65"/>
      <c r="D127" s="65"/>
      <c r="E127" s="65"/>
      <c r="F127" s="65"/>
      <c r="G127" s="65"/>
      <c r="H127" s="65"/>
      <c r="I127" s="175"/>
      <c r="J127" s="65"/>
      <c r="K127" s="65"/>
      <c r="L127" s="69"/>
    </row>
  </sheetData>
  <sheetProtection sheet="1" autoFilter="0" formatColumns="0" formatRows="0" objects="1" scenarios="1" spinCount="100000" saltValue="J0OsYiPPxzK16Sz8mkOlfEVXQlEmGdC25qza3NhcWk8M1pPJX5g6zNPVY3nDptejzd0RPNmMIx19jaYEIL2o1A==" hashValue="EYHiE0dq3m8JqXnJZvrbXtS5PqZZ1VNL2tEU7AIN4oSrIGLaEU2/wkxhEKCRcVIo7lvX24WTvT851uxTMpv1iQ==" algorithmName="SHA-512" password="CC35"/>
  <autoFilter ref="C81:K126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0:H70"/>
    <mergeCell ref="E72:H72"/>
    <mergeCell ref="E74:H74"/>
    <mergeCell ref="G1:H1"/>
    <mergeCell ref="L2:V2"/>
  </mergeCells>
  <hyperlinks>
    <hyperlink ref="F1:G1" location="C2" display="1) Krycí list soupisu"/>
    <hyperlink ref="G1:H1" location="C58" display="2) Rekapitulace"/>
    <hyperlink ref="J1" location="C81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178</v>
      </c>
      <c r="G1" s="148" t="s">
        <v>179</v>
      </c>
      <c r="H1" s="148"/>
      <c r="I1" s="149"/>
      <c r="J1" s="148" t="s">
        <v>180</v>
      </c>
      <c r="K1" s="147" t="s">
        <v>181</v>
      </c>
      <c r="L1" s="148" t="s">
        <v>182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135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82</v>
      </c>
    </row>
    <row r="4" ht="36.96" customHeight="1">
      <c r="B4" s="25"/>
      <c r="C4" s="26"/>
      <c r="D4" s="27" t="s">
        <v>183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zakázky'!K6</f>
        <v>Výměna kolejnic u ST Ústí n.L. v úseku Mělník - Děčín východ a navazujících tratích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184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609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186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697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21</v>
      </c>
      <c r="K13" s="48"/>
    </row>
    <row r="14" s="1" customFormat="1" ht="14.4" customHeight="1">
      <c r="B14" s="43"/>
      <c r="C14" s="44"/>
      <c r="D14" s="37" t="s">
        <v>23</v>
      </c>
      <c r="E14" s="44"/>
      <c r="F14" s="32" t="s">
        <v>24</v>
      </c>
      <c r="G14" s="44"/>
      <c r="H14" s="44"/>
      <c r="I14" s="155" t="s">
        <v>25</v>
      </c>
      <c r="J14" s="156" t="str">
        <f>'Rekapitulace zakázky'!AN8</f>
        <v>17. 10. 2018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27</v>
      </c>
      <c r="E16" s="44"/>
      <c r="F16" s="44"/>
      <c r="G16" s="44"/>
      <c r="H16" s="44"/>
      <c r="I16" s="155" t="s">
        <v>28</v>
      </c>
      <c r="J16" s="32" t="s">
        <v>29</v>
      </c>
      <c r="K16" s="48"/>
    </row>
    <row r="17" s="1" customFormat="1" ht="18" customHeight="1">
      <c r="B17" s="43"/>
      <c r="C17" s="44"/>
      <c r="D17" s="44"/>
      <c r="E17" s="32" t="s">
        <v>30</v>
      </c>
      <c r="F17" s="44"/>
      <c r="G17" s="44"/>
      <c r="H17" s="44"/>
      <c r="I17" s="155" t="s">
        <v>31</v>
      </c>
      <c r="J17" s="32" t="s">
        <v>32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33</v>
      </c>
      <c r="E19" s="44"/>
      <c r="F19" s="44"/>
      <c r="G19" s="44"/>
      <c r="H19" s="44"/>
      <c r="I19" s="155" t="s">
        <v>28</v>
      </c>
      <c r="J19" s="32" t="str">
        <f>IF('Rekapitulace zakázky'!AN13="Vyplň údaj","",IF('Rekapitulace zakázky'!AN13="","",'Rekapitulace zakázky'!AN13))</f>
        <v/>
      </c>
      <c r="K19" s="48"/>
    </row>
    <row r="20" s="1" customFormat="1" ht="18" customHeight="1">
      <c r="B20" s="43"/>
      <c r="C20" s="44"/>
      <c r="D20" s="44"/>
      <c r="E20" s="32" t="str">
        <f>IF('Rekapitulace zakázky'!E14="Vyplň údaj","",IF('Rekapitulace zakázky'!E14="","",'Rekapitulace zakázky'!E14))</f>
        <v/>
      </c>
      <c r="F20" s="44"/>
      <c r="G20" s="44"/>
      <c r="H20" s="44"/>
      <c r="I20" s="155" t="s">
        <v>31</v>
      </c>
      <c r="J20" s="32" t="str">
        <f>IF('Rekapitulace zakázky'!AN14="Vyplň údaj","",IF('Rekapitulace zakázky'!AN14="","",'Rekapitulace zakázky'!AN14))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35</v>
      </c>
      <c r="E22" s="44"/>
      <c r="F22" s="44"/>
      <c r="G22" s="44"/>
      <c r="H22" s="44"/>
      <c r="I22" s="155" t="s">
        <v>28</v>
      </c>
      <c r="J22" s="32" t="str">
        <f>IF('Rekapitulace zakázky'!AN16="","",'Rekapitulace zakázky'!AN16)</f>
        <v/>
      </c>
      <c r="K22" s="48"/>
    </row>
    <row r="23" s="1" customFormat="1" ht="18" customHeight="1">
      <c r="B23" s="43"/>
      <c r="C23" s="44"/>
      <c r="D23" s="44"/>
      <c r="E23" s="32" t="str">
        <f>IF('Rekapitulace zakázky'!E17="","",'Rekapitulace zakázky'!E17)</f>
        <v xml:space="preserve"> </v>
      </c>
      <c r="F23" s="44"/>
      <c r="G23" s="44"/>
      <c r="H23" s="44"/>
      <c r="I23" s="155" t="s">
        <v>31</v>
      </c>
      <c r="J23" s="32" t="str">
        <f>IF('Rekapitulace zakázky'!AN17="","",'Rekapitulace zakázky'!AN17)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38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21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39</v>
      </c>
      <c r="E29" s="44"/>
      <c r="F29" s="44"/>
      <c r="G29" s="44"/>
      <c r="H29" s="44"/>
      <c r="I29" s="153"/>
      <c r="J29" s="164">
        <f>ROUND(J82,2)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41</v>
      </c>
      <c r="G31" s="44"/>
      <c r="H31" s="44"/>
      <c r="I31" s="165" t="s">
        <v>40</v>
      </c>
      <c r="J31" s="49" t="s">
        <v>42</v>
      </c>
      <c r="K31" s="48"/>
    </row>
    <row r="32" s="1" customFormat="1" ht="14.4" customHeight="1">
      <c r="B32" s="43"/>
      <c r="C32" s="44"/>
      <c r="D32" s="52" t="s">
        <v>43</v>
      </c>
      <c r="E32" s="52" t="s">
        <v>44</v>
      </c>
      <c r="F32" s="166">
        <f>ROUND(SUM(BE82:BE118), 2)</f>
        <v>0</v>
      </c>
      <c r="G32" s="44"/>
      <c r="H32" s="44"/>
      <c r="I32" s="167">
        <v>0.20999999999999999</v>
      </c>
      <c r="J32" s="166">
        <f>ROUND(ROUND((SUM(BE82:BE118)), 2)*I32, 2)</f>
        <v>0</v>
      </c>
      <c r="K32" s="48"/>
    </row>
    <row r="33" s="1" customFormat="1" ht="14.4" customHeight="1">
      <c r="B33" s="43"/>
      <c r="C33" s="44"/>
      <c r="D33" s="44"/>
      <c r="E33" s="52" t="s">
        <v>45</v>
      </c>
      <c r="F33" s="166">
        <f>ROUND(SUM(BF82:BF118), 2)</f>
        <v>0</v>
      </c>
      <c r="G33" s="44"/>
      <c r="H33" s="44"/>
      <c r="I33" s="167">
        <v>0.14999999999999999</v>
      </c>
      <c r="J33" s="166">
        <f>ROUND(ROUND((SUM(BF82:BF118)),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46</v>
      </c>
      <c r="F34" s="166">
        <f>ROUND(SUM(BG82:BG118),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47</v>
      </c>
      <c r="F35" s="166">
        <f>ROUND(SUM(BH82:BH118),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48</v>
      </c>
      <c r="F36" s="166">
        <f>ROUND(SUM(BI82:BI118),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49</v>
      </c>
      <c r="E38" s="95"/>
      <c r="F38" s="95"/>
      <c r="G38" s="170" t="s">
        <v>50</v>
      </c>
      <c r="H38" s="171" t="s">
        <v>51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188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Výměna kolejnic u ST Ústí n.L. v úseku Mělník - Děčín východ a navazujících tratích</v>
      </c>
      <c r="F47" s="37"/>
      <c r="G47" s="37"/>
      <c r="H47" s="37"/>
      <c r="I47" s="153"/>
      <c r="J47" s="44"/>
      <c r="K47" s="48"/>
    </row>
    <row r="48">
      <c r="B48" s="25"/>
      <c r="C48" s="37" t="s">
        <v>184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609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186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 xml:space="preserve">SO 03.4 - SO 03.4 -  km 454,020 – 454,140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23</v>
      </c>
      <c r="D53" s="44"/>
      <c r="E53" s="44"/>
      <c r="F53" s="32" t="str">
        <f>F14</f>
        <v>trať 072, 073, 081, 083 a 130</v>
      </c>
      <c r="G53" s="44"/>
      <c r="H53" s="44"/>
      <c r="I53" s="155" t="s">
        <v>25</v>
      </c>
      <c r="J53" s="156" t="str">
        <f>IF(J14="","",J14)</f>
        <v>17. 10. 2018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27</v>
      </c>
      <c r="D55" s="44"/>
      <c r="E55" s="44"/>
      <c r="F55" s="32" t="str">
        <f>E17</f>
        <v>SŽDC s.o., OŘ Ústí n.L., ST Ústí n.L.</v>
      </c>
      <c r="G55" s="44"/>
      <c r="H55" s="44"/>
      <c r="I55" s="155" t="s">
        <v>35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33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189</v>
      </c>
      <c r="D58" s="168"/>
      <c r="E58" s="168"/>
      <c r="F58" s="168"/>
      <c r="G58" s="168"/>
      <c r="H58" s="168"/>
      <c r="I58" s="182"/>
      <c r="J58" s="183" t="s">
        <v>190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191</v>
      </c>
      <c r="D60" s="44"/>
      <c r="E60" s="44"/>
      <c r="F60" s="44"/>
      <c r="G60" s="44"/>
      <c r="H60" s="44"/>
      <c r="I60" s="153"/>
      <c r="J60" s="164">
        <f>J82</f>
        <v>0</v>
      </c>
      <c r="K60" s="48"/>
      <c r="AU60" s="21" t="s">
        <v>192</v>
      </c>
    </row>
    <row r="61" s="1" customFormat="1" ht="21.84" customHeight="1">
      <c r="B61" s="43"/>
      <c r="C61" s="44"/>
      <c r="D61" s="44"/>
      <c r="E61" s="44"/>
      <c r="F61" s="44"/>
      <c r="G61" s="44"/>
      <c r="H61" s="44"/>
      <c r="I61" s="153"/>
      <c r="J61" s="44"/>
      <c r="K61" s="48"/>
    </row>
    <row r="62" s="1" customFormat="1" ht="6.96" customHeight="1">
      <c r="B62" s="64"/>
      <c r="C62" s="65"/>
      <c r="D62" s="65"/>
      <c r="E62" s="65"/>
      <c r="F62" s="65"/>
      <c r="G62" s="65"/>
      <c r="H62" s="65"/>
      <c r="I62" s="175"/>
      <c r="J62" s="65"/>
      <c r="K62" s="66"/>
    </row>
    <row r="66" s="1" customFormat="1" ht="6.96" customHeight="1">
      <c r="B66" s="67"/>
      <c r="C66" s="68"/>
      <c r="D66" s="68"/>
      <c r="E66" s="68"/>
      <c r="F66" s="68"/>
      <c r="G66" s="68"/>
      <c r="H66" s="68"/>
      <c r="I66" s="178"/>
      <c r="J66" s="68"/>
      <c r="K66" s="68"/>
      <c r="L66" s="69"/>
    </row>
    <row r="67" s="1" customFormat="1" ht="36.96" customHeight="1">
      <c r="B67" s="43"/>
      <c r="C67" s="70" t="s">
        <v>193</v>
      </c>
      <c r="D67" s="71"/>
      <c r="E67" s="71"/>
      <c r="F67" s="71"/>
      <c r="G67" s="71"/>
      <c r="H67" s="71"/>
      <c r="I67" s="186"/>
      <c r="J67" s="71"/>
      <c r="K67" s="71"/>
      <c r="L67" s="69"/>
    </row>
    <row r="68" s="1" customFormat="1" ht="6.96" customHeight="1">
      <c r="B68" s="43"/>
      <c r="C68" s="71"/>
      <c r="D68" s="71"/>
      <c r="E68" s="71"/>
      <c r="F68" s="71"/>
      <c r="G68" s="71"/>
      <c r="H68" s="71"/>
      <c r="I68" s="186"/>
      <c r="J68" s="71"/>
      <c r="K68" s="71"/>
      <c r="L68" s="69"/>
    </row>
    <row r="69" s="1" customFormat="1" ht="14.4" customHeight="1">
      <c r="B69" s="43"/>
      <c r="C69" s="73" t="s">
        <v>18</v>
      </c>
      <c r="D69" s="71"/>
      <c r="E69" s="71"/>
      <c r="F69" s="71"/>
      <c r="G69" s="71"/>
      <c r="H69" s="71"/>
      <c r="I69" s="186"/>
      <c r="J69" s="71"/>
      <c r="K69" s="71"/>
      <c r="L69" s="69"/>
    </row>
    <row r="70" s="1" customFormat="1" ht="16.5" customHeight="1">
      <c r="B70" s="43"/>
      <c r="C70" s="71"/>
      <c r="D70" s="71"/>
      <c r="E70" s="187" t="str">
        <f>E7</f>
        <v>Výměna kolejnic u ST Ústí n.L. v úseku Mělník - Děčín východ a navazujících tratích</v>
      </c>
      <c r="F70" s="73"/>
      <c r="G70" s="73"/>
      <c r="H70" s="73"/>
      <c r="I70" s="186"/>
      <c r="J70" s="71"/>
      <c r="K70" s="71"/>
      <c r="L70" s="69"/>
    </row>
    <row r="71">
      <c r="B71" s="25"/>
      <c r="C71" s="73" t="s">
        <v>184</v>
      </c>
      <c r="D71" s="188"/>
      <c r="E71" s="188"/>
      <c r="F71" s="188"/>
      <c r="G71" s="188"/>
      <c r="H71" s="188"/>
      <c r="I71" s="145"/>
      <c r="J71" s="188"/>
      <c r="K71" s="188"/>
      <c r="L71" s="189"/>
    </row>
    <row r="72" s="1" customFormat="1" ht="16.5" customHeight="1">
      <c r="B72" s="43"/>
      <c r="C72" s="71"/>
      <c r="D72" s="71"/>
      <c r="E72" s="187" t="s">
        <v>609</v>
      </c>
      <c r="F72" s="71"/>
      <c r="G72" s="71"/>
      <c r="H72" s="71"/>
      <c r="I72" s="186"/>
      <c r="J72" s="71"/>
      <c r="K72" s="71"/>
      <c r="L72" s="69"/>
    </row>
    <row r="73" s="1" customFormat="1" ht="14.4" customHeight="1">
      <c r="B73" s="43"/>
      <c r="C73" s="73" t="s">
        <v>186</v>
      </c>
      <c r="D73" s="71"/>
      <c r="E73" s="71"/>
      <c r="F73" s="71"/>
      <c r="G73" s="71"/>
      <c r="H73" s="71"/>
      <c r="I73" s="186"/>
      <c r="J73" s="71"/>
      <c r="K73" s="71"/>
      <c r="L73" s="69"/>
    </row>
    <row r="74" s="1" customFormat="1" ht="17.25" customHeight="1">
      <c r="B74" s="43"/>
      <c r="C74" s="71"/>
      <c r="D74" s="71"/>
      <c r="E74" s="79" t="str">
        <f>E11</f>
        <v xml:space="preserve">SO 03.4 - SO 03.4 -  km 454,020 – 454,140</v>
      </c>
      <c r="F74" s="71"/>
      <c r="G74" s="71"/>
      <c r="H74" s="71"/>
      <c r="I74" s="186"/>
      <c r="J74" s="71"/>
      <c r="K74" s="71"/>
      <c r="L74" s="69"/>
    </row>
    <row r="75" s="1" customFormat="1" ht="6.96" customHeight="1">
      <c r="B75" s="43"/>
      <c r="C75" s="71"/>
      <c r="D75" s="71"/>
      <c r="E75" s="71"/>
      <c r="F75" s="71"/>
      <c r="G75" s="71"/>
      <c r="H75" s="71"/>
      <c r="I75" s="186"/>
      <c r="J75" s="71"/>
      <c r="K75" s="71"/>
      <c r="L75" s="69"/>
    </row>
    <row r="76" s="1" customFormat="1" ht="18" customHeight="1">
      <c r="B76" s="43"/>
      <c r="C76" s="73" t="s">
        <v>23</v>
      </c>
      <c r="D76" s="71"/>
      <c r="E76" s="71"/>
      <c r="F76" s="190" t="str">
        <f>F14</f>
        <v>trať 072, 073, 081, 083 a 130</v>
      </c>
      <c r="G76" s="71"/>
      <c r="H76" s="71"/>
      <c r="I76" s="191" t="s">
        <v>25</v>
      </c>
      <c r="J76" s="82" t="str">
        <f>IF(J14="","",J14)</f>
        <v>17. 10. 2018</v>
      </c>
      <c r="K76" s="71"/>
      <c r="L76" s="69"/>
    </row>
    <row r="77" s="1" customFormat="1" ht="6.96" customHeight="1">
      <c r="B77" s="43"/>
      <c r="C77" s="71"/>
      <c r="D77" s="71"/>
      <c r="E77" s="71"/>
      <c r="F77" s="71"/>
      <c r="G77" s="71"/>
      <c r="H77" s="71"/>
      <c r="I77" s="186"/>
      <c r="J77" s="71"/>
      <c r="K77" s="71"/>
      <c r="L77" s="69"/>
    </row>
    <row r="78" s="1" customFormat="1">
      <c r="B78" s="43"/>
      <c r="C78" s="73" t="s">
        <v>27</v>
      </c>
      <c r="D78" s="71"/>
      <c r="E78" s="71"/>
      <c r="F78" s="190" t="str">
        <f>E17</f>
        <v>SŽDC s.o., OŘ Ústí n.L., ST Ústí n.L.</v>
      </c>
      <c r="G78" s="71"/>
      <c r="H78" s="71"/>
      <c r="I78" s="191" t="s">
        <v>35</v>
      </c>
      <c r="J78" s="190" t="str">
        <f>E23</f>
        <v xml:space="preserve"> </v>
      </c>
      <c r="K78" s="71"/>
      <c r="L78" s="69"/>
    </row>
    <row r="79" s="1" customFormat="1" ht="14.4" customHeight="1">
      <c r="B79" s="43"/>
      <c r="C79" s="73" t="s">
        <v>33</v>
      </c>
      <c r="D79" s="71"/>
      <c r="E79" s="71"/>
      <c r="F79" s="190" t="str">
        <f>IF(E20="","",E20)</f>
        <v/>
      </c>
      <c r="G79" s="71"/>
      <c r="H79" s="71"/>
      <c r="I79" s="186"/>
      <c r="J79" s="71"/>
      <c r="K79" s="71"/>
      <c r="L79" s="69"/>
    </row>
    <row r="80" s="1" customFormat="1" ht="10.32" customHeight="1">
      <c r="B80" s="43"/>
      <c r="C80" s="71"/>
      <c r="D80" s="71"/>
      <c r="E80" s="71"/>
      <c r="F80" s="71"/>
      <c r="G80" s="71"/>
      <c r="H80" s="71"/>
      <c r="I80" s="186"/>
      <c r="J80" s="71"/>
      <c r="K80" s="71"/>
      <c r="L80" s="69"/>
    </row>
    <row r="81" s="8" customFormat="1" ht="29.28" customHeight="1">
      <c r="B81" s="192"/>
      <c r="C81" s="193" t="s">
        <v>194</v>
      </c>
      <c r="D81" s="194" t="s">
        <v>58</v>
      </c>
      <c r="E81" s="194" t="s">
        <v>54</v>
      </c>
      <c r="F81" s="194" t="s">
        <v>195</v>
      </c>
      <c r="G81" s="194" t="s">
        <v>196</v>
      </c>
      <c r="H81" s="194" t="s">
        <v>197</v>
      </c>
      <c r="I81" s="195" t="s">
        <v>198</v>
      </c>
      <c r="J81" s="194" t="s">
        <v>190</v>
      </c>
      <c r="K81" s="196" t="s">
        <v>199</v>
      </c>
      <c r="L81" s="197"/>
      <c r="M81" s="99" t="s">
        <v>200</v>
      </c>
      <c r="N81" s="100" t="s">
        <v>43</v>
      </c>
      <c r="O81" s="100" t="s">
        <v>201</v>
      </c>
      <c r="P81" s="100" t="s">
        <v>202</v>
      </c>
      <c r="Q81" s="100" t="s">
        <v>203</v>
      </c>
      <c r="R81" s="100" t="s">
        <v>204</v>
      </c>
      <c r="S81" s="100" t="s">
        <v>205</v>
      </c>
      <c r="T81" s="101" t="s">
        <v>206</v>
      </c>
    </row>
    <row r="82" s="1" customFormat="1" ht="29.28" customHeight="1">
      <c r="B82" s="43"/>
      <c r="C82" s="105" t="s">
        <v>191</v>
      </c>
      <c r="D82" s="71"/>
      <c r="E82" s="71"/>
      <c r="F82" s="71"/>
      <c r="G82" s="71"/>
      <c r="H82" s="71"/>
      <c r="I82" s="186"/>
      <c r="J82" s="198">
        <f>BK82</f>
        <v>0</v>
      </c>
      <c r="K82" s="71"/>
      <c r="L82" s="69"/>
      <c r="M82" s="102"/>
      <c r="N82" s="103"/>
      <c r="O82" s="103"/>
      <c r="P82" s="199">
        <f>SUM(P83:P118)</f>
        <v>0</v>
      </c>
      <c r="Q82" s="103"/>
      <c r="R82" s="199">
        <f>SUM(R83:R118)</f>
        <v>0.084000000000000005</v>
      </c>
      <c r="S82" s="103"/>
      <c r="T82" s="200">
        <f>SUM(T83:T118)</f>
        <v>0</v>
      </c>
      <c r="AT82" s="21" t="s">
        <v>72</v>
      </c>
      <c r="AU82" s="21" t="s">
        <v>192</v>
      </c>
      <c r="BK82" s="201">
        <f>SUM(BK83:BK118)</f>
        <v>0</v>
      </c>
    </row>
    <row r="83" s="1" customFormat="1" ht="38.25" customHeight="1">
      <c r="B83" s="43"/>
      <c r="C83" s="202" t="s">
        <v>80</v>
      </c>
      <c r="D83" s="202" t="s">
        <v>207</v>
      </c>
      <c r="E83" s="203" t="s">
        <v>208</v>
      </c>
      <c r="F83" s="204" t="s">
        <v>209</v>
      </c>
      <c r="G83" s="205" t="s">
        <v>210</v>
      </c>
      <c r="H83" s="206">
        <v>8</v>
      </c>
      <c r="I83" s="207"/>
      <c r="J83" s="208">
        <f>ROUND(I83*H83,2)</f>
        <v>0</v>
      </c>
      <c r="K83" s="204" t="s">
        <v>211</v>
      </c>
      <c r="L83" s="69"/>
      <c r="M83" s="209" t="s">
        <v>21</v>
      </c>
      <c r="N83" s="210" t="s">
        <v>44</v>
      </c>
      <c r="O83" s="44"/>
      <c r="P83" s="211">
        <f>O83*H83</f>
        <v>0</v>
      </c>
      <c r="Q83" s="211">
        <v>0</v>
      </c>
      <c r="R83" s="211">
        <f>Q83*H83</f>
        <v>0</v>
      </c>
      <c r="S83" s="211">
        <v>0</v>
      </c>
      <c r="T83" s="212">
        <f>S83*H83</f>
        <v>0</v>
      </c>
      <c r="AR83" s="21" t="s">
        <v>212</v>
      </c>
      <c r="AT83" s="21" t="s">
        <v>207</v>
      </c>
      <c r="AU83" s="21" t="s">
        <v>73</v>
      </c>
      <c r="AY83" s="21" t="s">
        <v>213</v>
      </c>
      <c r="BE83" s="213">
        <f>IF(N83="základní",J83,0)</f>
        <v>0</v>
      </c>
      <c r="BF83" s="213">
        <f>IF(N83="snížená",J83,0)</f>
        <v>0</v>
      </c>
      <c r="BG83" s="213">
        <f>IF(N83="zákl. přenesená",J83,0)</f>
        <v>0</v>
      </c>
      <c r="BH83" s="213">
        <f>IF(N83="sníž. přenesená",J83,0)</f>
        <v>0</v>
      </c>
      <c r="BI83" s="213">
        <f>IF(N83="nulová",J83,0)</f>
        <v>0</v>
      </c>
      <c r="BJ83" s="21" t="s">
        <v>80</v>
      </c>
      <c r="BK83" s="213">
        <f>ROUND(I83*H83,2)</f>
        <v>0</v>
      </c>
      <c r="BL83" s="21" t="s">
        <v>212</v>
      </c>
      <c r="BM83" s="21" t="s">
        <v>698</v>
      </c>
    </row>
    <row r="84" s="1" customFormat="1">
      <c r="B84" s="43"/>
      <c r="C84" s="71"/>
      <c r="D84" s="214" t="s">
        <v>215</v>
      </c>
      <c r="E84" s="71"/>
      <c r="F84" s="215" t="s">
        <v>216</v>
      </c>
      <c r="G84" s="71"/>
      <c r="H84" s="71"/>
      <c r="I84" s="186"/>
      <c r="J84" s="71"/>
      <c r="K84" s="71"/>
      <c r="L84" s="69"/>
      <c r="M84" s="216"/>
      <c r="N84" s="44"/>
      <c r="O84" s="44"/>
      <c r="P84" s="44"/>
      <c r="Q84" s="44"/>
      <c r="R84" s="44"/>
      <c r="S84" s="44"/>
      <c r="T84" s="92"/>
      <c r="AT84" s="21" t="s">
        <v>215</v>
      </c>
      <c r="AU84" s="21" t="s">
        <v>73</v>
      </c>
    </row>
    <row r="85" s="9" customFormat="1">
      <c r="B85" s="217"/>
      <c r="C85" s="218"/>
      <c r="D85" s="214" t="s">
        <v>217</v>
      </c>
      <c r="E85" s="219" t="s">
        <v>21</v>
      </c>
      <c r="F85" s="220" t="s">
        <v>235</v>
      </c>
      <c r="G85" s="218"/>
      <c r="H85" s="221">
        <v>8</v>
      </c>
      <c r="I85" s="222"/>
      <c r="J85" s="218"/>
      <c r="K85" s="218"/>
      <c r="L85" s="223"/>
      <c r="M85" s="224"/>
      <c r="N85" s="225"/>
      <c r="O85" s="225"/>
      <c r="P85" s="225"/>
      <c r="Q85" s="225"/>
      <c r="R85" s="225"/>
      <c r="S85" s="225"/>
      <c r="T85" s="226"/>
      <c r="AT85" s="227" t="s">
        <v>217</v>
      </c>
      <c r="AU85" s="227" t="s">
        <v>73</v>
      </c>
      <c r="AV85" s="9" t="s">
        <v>82</v>
      </c>
      <c r="AW85" s="9" t="s">
        <v>37</v>
      </c>
      <c r="AX85" s="9" t="s">
        <v>80</v>
      </c>
      <c r="AY85" s="227" t="s">
        <v>213</v>
      </c>
    </row>
    <row r="86" s="1" customFormat="1" ht="76.5" customHeight="1">
      <c r="B86" s="43"/>
      <c r="C86" s="202" t="s">
        <v>82</v>
      </c>
      <c r="D86" s="202" t="s">
        <v>207</v>
      </c>
      <c r="E86" s="203" t="s">
        <v>699</v>
      </c>
      <c r="F86" s="204" t="s">
        <v>700</v>
      </c>
      <c r="G86" s="205" t="s">
        <v>221</v>
      </c>
      <c r="H86" s="206">
        <v>240</v>
      </c>
      <c r="I86" s="207"/>
      <c r="J86" s="208">
        <f>ROUND(I86*H86,2)</f>
        <v>0</v>
      </c>
      <c r="K86" s="204" t="s">
        <v>211</v>
      </c>
      <c r="L86" s="69"/>
      <c r="M86" s="209" t="s">
        <v>21</v>
      </c>
      <c r="N86" s="210" t="s">
        <v>44</v>
      </c>
      <c r="O86" s="44"/>
      <c r="P86" s="211">
        <f>O86*H86</f>
        <v>0</v>
      </c>
      <c r="Q86" s="211">
        <v>0</v>
      </c>
      <c r="R86" s="211">
        <f>Q86*H86</f>
        <v>0</v>
      </c>
      <c r="S86" s="211">
        <v>0</v>
      </c>
      <c r="T86" s="212">
        <f>S86*H86</f>
        <v>0</v>
      </c>
      <c r="AR86" s="21" t="s">
        <v>212</v>
      </c>
      <c r="AT86" s="21" t="s">
        <v>207</v>
      </c>
      <c r="AU86" s="21" t="s">
        <v>73</v>
      </c>
      <c r="AY86" s="21" t="s">
        <v>213</v>
      </c>
      <c r="BE86" s="213">
        <f>IF(N86="základní",J86,0)</f>
        <v>0</v>
      </c>
      <c r="BF86" s="213">
        <f>IF(N86="snížená",J86,0)</f>
        <v>0</v>
      </c>
      <c r="BG86" s="213">
        <f>IF(N86="zákl. přenesená",J86,0)</f>
        <v>0</v>
      </c>
      <c r="BH86" s="213">
        <f>IF(N86="sníž. přenesená",J86,0)</f>
        <v>0</v>
      </c>
      <c r="BI86" s="213">
        <f>IF(N86="nulová",J86,0)</f>
        <v>0</v>
      </c>
      <c r="BJ86" s="21" t="s">
        <v>80</v>
      </c>
      <c r="BK86" s="213">
        <f>ROUND(I86*H86,2)</f>
        <v>0</v>
      </c>
      <c r="BL86" s="21" t="s">
        <v>212</v>
      </c>
      <c r="BM86" s="21" t="s">
        <v>701</v>
      </c>
    </row>
    <row r="87" s="1" customFormat="1">
      <c r="B87" s="43"/>
      <c r="C87" s="71"/>
      <c r="D87" s="214" t="s">
        <v>215</v>
      </c>
      <c r="E87" s="71"/>
      <c r="F87" s="215" t="s">
        <v>702</v>
      </c>
      <c r="G87" s="71"/>
      <c r="H87" s="71"/>
      <c r="I87" s="186"/>
      <c r="J87" s="71"/>
      <c r="K87" s="71"/>
      <c r="L87" s="69"/>
      <c r="M87" s="216"/>
      <c r="N87" s="44"/>
      <c r="O87" s="44"/>
      <c r="P87" s="44"/>
      <c r="Q87" s="44"/>
      <c r="R87" s="44"/>
      <c r="S87" s="44"/>
      <c r="T87" s="92"/>
      <c r="AT87" s="21" t="s">
        <v>215</v>
      </c>
      <c r="AU87" s="21" t="s">
        <v>73</v>
      </c>
    </row>
    <row r="88" s="10" customFormat="1">
      <c r="B88" s="228"/>
      <c r="C88" s="229"/>
      <c r="D88" s="214" t="s">
        <v>217</v>
      </c>
      <c r="E88" s="230" t="s">
        <v>21</v>
      </c>
      <c r="F88" s="231" t="s">
        <v>703</v>
      </c>
      <c r="G88" s="229"/>
      <c r="H88" s="230" t="s">
        <v>21</v>
      </c>
      <c r="I88" s="232"/>
      <c r="J88" s="229"/>
      <c r="K88" s="229"/>
      <c r="L88" s="233"/>
      <c r="M88" s="234"/>
      <c r="N88" s="235"/>
      <c r="O88" s="235"/>
      <c r="P88" s="235"/>
      <c r="Q88" s="235"/>
      <c r="R88" s="235"/>
      <c r="S88" s="235"/>
      <c r="T88" s="236"/>
      <c r="AT88" s="237" t="s">
        <v>217</v>
      </c>
      <c r="AU88" s="237" t="s">
        <v>73</v>
      </c>
      <c r="AV88" s="10" t="s">
        <v>80</v>
      </c>
      <c r="AW88" s="10" t="s">
        <v>37</v>
      </c>
      <c r="AX88" s="10" t="s">
        <v>73</v>
      </c>
      <c r="AY88" s="237" t="s">
        <v>213</v>
      </c>
    </row>
    <row r="89" s="9" customFormat="1">
      <c r="B89" s="217"/>
      <c r="C89" s="218"/>
      <c r="D89" s="214" t="s">
        <v>217</v>
      </c>
      <c r="E89" s="219" t="s">
        <v>21</v>
      </c>
      <c r="F89" s="220" t="s">
        <v>704</v>
      </c>
      <c r="G89" s="218"/>
      <c r="H89" s="221">
        <v>240</v>
      </c>
      <c r="I89" s="222"/>
      <c r="J89" s="218"/>
      <c r="K89" s="218"/>
      <c r="L89" s="223"/>
      <c r="M89" s="224"/>
      <c r="N89" s="225"/>
      <c r="O89" s="225"/>
      <c r="P89" s="225"/>
      <c r="Q89" s="225"/>
      <c r="R89" s="225"/>
      <c r="S89" s="225"/>
      <c r="T89" s="226"/>
      <c r="AT89" s="227" t="s">
        <v>217</v>
      </c>
      <c r="AU89" s="227" t="s">
        <v>73</v>
      </c>
      <c r="AV89" s="9" t="s">
        <v>82</v>
      </c>
      <c r="AW89" s="9" t="s">
        <v>37</v>
      </c>
      <c r="AX89" s="9" t="s">
        <v>80</v>
      </c>
      <c r="AY89" s="227" t="s">
        <v>213</v>
      </c>
    </row>
    <row r="90" s="1" customFormat="1" ht="51" customHeight="1">
      <c r="B90" s="43"/>
      <c r="C90" s="202" t="s">
        <v>226</v>
      </c>
      <c r="D90" s="202" t="s">
        <v>207</v>
      </c>
      <c r="E90" s="203" t="s">
        <v>227</v>
      </c>
      <c r="F90" s="204" t="s">
        <v>228</v>
      </c>
      <c r="G90" s="205" t="s">
        <v>210</v>
      </c>
      <c r="H90" s="206">
        <v>400</v>
      </c>
      <c r="I90" s="207"/>
      <c r="J90" s="208">
        <f>ROUND(I90*H90,2)</f>
        <v>0</v>
      </c>
      <c r="K90" s="204" t="s">
        <v>211</v>
      </c>
      <c r="L90" s="69"/>
      <c r="M90" s="209" t="s">
        <v>21</v>
      </c>
      <c r="N90" s="210" t="s">
        <v>44</v>
      </c>
      <c r="O90" s="44"/>
      <c r="P90" s="211">
        <f>O90*H90</f>
        <v>0</v>
      </c>
      <c r="Q90" s="211">
        <v>0</v>
      </c>
      <c r="R90" s="211">
        <f>Q90*H90</f>
        <v>0</v>
      </c>
      <c r="S90" s="211">
        <v>0</v>
      </c>
      <c r="T90" s="212">
        <f>S90*H90</f>
        <v>0</v>
      </c>
      <c r="AR90" s="21" t="s">
        <v>212</v>
      </c>
      <c r="AT90" s="21" t="s">
        <v>207</v>
      </c>
      <c r="AU90" s="21" t="s">
        <v>73</v>
      </c>
      <c r="AY90" s="21" t="s">
        <v>213</v>
      </c>
      <c r="BE90" s="213">
        <f>IF(N90="základní",J90,0)</f>
        <v>0</v>
      </c>
      <c r="BF90" s="213">
        <f>IF(N90="snížená",J90,0)</f>
        <v>0</v>
      </c>
      <c r="BG90" s="213">
        <f>IF(N90="zákl. přenesená",J90,0)</f>
        <v>0</v>
      </c>
      <c r="BH90" s="213">
        <f>IF(N90="sníž. přenesená",J90,0)</f>
        <v>0</v>
      </c>
      <c r="BI90" s="213">
        <f>IF(N90="nulová",J90,0)</f>
        <v>0</v>
      </c>
      <c r="BJ90" s="21" t="s">
        <v>80</v>
      </c>
      <c r="BK90" s="213">
        <f>ROUND(I90*H90,2)</f>
        <v>0</v>
      </c>
      <c r="BL90" s="21" t="s">
        <v>212</v>
      </c>
      <c r="BM90" s="21" t="s">
        <v>705</v>
      </c>
    </row>
    <row r="91" s="1" customFormat="1">
      <c r="B91" s="43"/>
      <c r="C91" s="71"/>
      <c r="D91" s="214" t="s">
        <v>215</v>
      </c>
      <c r="E91" s="71"/>
      <c r="F91" s="215" t="s">
        <v>230</v>
      </c>
      <c r="G91" s="71"/>
      <c r="H91" s="71"/>
      <c r="I91" s="186"/>
      <c r="J91" s="71"/>
      <c r="K91" s="71"/>
      <c r="L91" s="69"/>
      <c r="M91" s="216"/>
      <c r="N91" s="44"/>
      <c r="O91" s="44"/>
      <c r="P91" s="44"/>
      <c r="Q91" s="44"/>
      <c r="R91" s="44"/>
      <c r="S91" s="44"/>
      <c r="T91" s="92"/>
      <c r="AT91" s="21" t="s">
        <v>215</v>
      </c>
      <c r="AU91" s="21" t="s">
        <v>73</v>
      </c>
    </row>
    <row r="92" s="9" customFormat="1">
      <c r="B92" s="217"/>
      <c r="C92" s="218"/>
      <c r="D92" s="214" t="s">
        <v>217</v>
      </c>
      <c r="E92" s="219" t="s">
        <v>21</v>
      </c>
      <c r="F92" s="220" t="s">
        <v>706</v>
      </c>
      <c r="G92" s="218"/>
      <c r="H92" s="221">
        <v>400</v>
      </c>
      <c r="I92" s="222"/>
      <c r="J92" s="218"/>
      <c r="K92" s="218"/>
      <c r="L92" s="223"/>
      <c r="M92" s="224"/>
      <c r="N92" s="225"/>
      <c r="O92" s="225"/>
      <c r="P92" s="225"/>
      <c r="Q92" s="225"/>
      <c r="R92" s="225"/>
      <c r="S92" s="225"/>
      <c r="T92" s="226"/>
      <c r="AT92" s="227" t="s">
        <v>217</v>
      </c>
      <c r="AU92" s="227" t="s">
        <v>73</v>
      </c>
      <c r="AV92" s="9" t="s">
        <v>82</v>
      </c>
      <c r="AW92" s="9" t="s">
        <v>37</v>
      </c>
      <c r="AX92" s="9" t="s">
        <v>80</v>
      </c>
      <c r="AY92" s="227" t="s">
        <v>213</v>
      </c>
    </row>
    <row r="93" s="1" customFormat="1" ht="16.5" customHeight="1">
      <c r="B93" s="43"/>
      <c r="C93" s="238" t="s">
        <v>212</v>
      </c>
      <c r="D93" s="238" t="s">
        <v>232</v>
      </c>
      <c r="E93" s="239" t="s">
        <v>233</v>
      </c>
      <c r="F93" s="240" t="s">
        <v>234</v>
      </c>
      <c r="G93" s="241" t="s">
        <v>210</v>
      </c>
      <c r="H93" s="242">
        <v>400</v>
      </c>
      <c r="I93" s="243"/>
      <c r="J93" s="244">
        <f>ROUND(I93*H93,2)</f>
        <v>0</v>
      </c>
      <c r="K93" s="240" t="s">
        <v>211</v>
      </c>
      <c r="L93" s="245"/>
      <c r="M93" s="246" t="s">
        <v>21</v>
      </c>
      <c r="N93" s="247" t="s">
        <v>44</v>
      </c>
      <c r="O93" s="44"/>
      <c r="P93" s="211">
        <f>O93*H93</f>
        <v>0</v>
      </c>
      <c r="Q93" s="211">
        <v>0.00021000000000000001</v>
      </c>
      <c r="R93" s="211">
        <f>Q93*H93</f>
        <v>0.084000000000000005</v>
      </c>
      <c r="S93" s="211">
        <v>0</v>
      </c>
      <c r="T93" s="212">
        <f>S93*H93</f>
        <v>0</v>
      </c>
      <c r="AR93" s="21" t="s">
        <v>235</v>
      </c>
      <c r="AT93" s="21" t="s">
        <v>232</v>
      </c>
      <c r="AU93" s="21" t="s">
        <v>73</v>
      </c>
      <c r="AY93" s="21" t="s">
        <v>213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21" t="s">
        <v>80</v>
      </c>
      <c r="BK93" s="213">
        <f>ROUND(I93*H93,2)</f>
        <v>0</v>
      </c>
      <c r="BL93" s="21" t="s">
        <v>212</v>
      </c>
      <c r="BM93" s="21" t="s">
        <v>707</v>
      </c>
    </row>
    <row r="94" s="9" customFormat="1">
      <c r="B94" s="217"/>
      <c r="C94" s="218"/>
      <c r="D94" s="214" t="s">
        <v>217</v>
      </c>
      <c r="E94" s="219" t="s">
        <v>21</v>
      </c>
      <c r="F94" s="220" t="s">
        <v>706</v>
      </c>
      <c r="G94" s="218"/>
      <c r="H94" s="221">
        <v>400</v>
      </c>
      <c r="I94" s="222"/>
      <c r="J94" s="218"/>
      <c r="K94" s="218"/>
      <c r="L94" s="223"/>
      <c r="M94" s="224"/>
      <c r="N94" s="225"/>
      <c r="O94" s="225"/>
      <c r="P94" s="225"/>
      <c r="Q94" s="225"/>
      <c r="R94" s="225"/>
      <c r="S94" s="225"/>
      <c r="T94" s="226"/>
      <c r="AT94" s="227" t="s">
        <v>217</v>
      </c>
      <c r="AU94" s="227" t="s">
        <v>73</v>
      </c>
      <c r="AV94" s="9" t="s">
        <v>82</v>
      </c>
      <c r="AW94" s="9" t="s">
        <v>37</v>
      </c>
      <c r="AX94" s="9" t="s">
        <v>80</v>
      </c>
      <c r="AY94" s="227" t="s">
        <v>213</v>
      </c>
    </row>
    <row r="95" s="1" customFormat="1" ht="76.5" customHeight="1">
      <c r="B95" s="43"/>
      <c r="C95" s="202" t="s">
        <v>237</v>
      </c>
      <c r="D95" s="202" t="s">
        <v>207</v>
      </c>
      <c r="E95" s="203" t="s">
        <v>253</v>
      </c>
      <c r="F95" s="204" t="s">
        <v>254</v>
      </c>
      <c r="G95" s="205" t="s">
        <v>250</v>
      </c>
      <c r="H95" s="206">
        <v>4</v>
      </c>
      <c r="I95" s="207"/>
      <c r="J95" s="208">
        <f>ROUND(I95*H95,2)</f>
        <v>0</v>
      </c>
      <c r="K95" s="204" t="s">
        <v>211</v>
      </c>
      <c r="L95" s="69"/>
      <c r="M95" s="209" t="s">
        <v>21</v>
      </c>
      <c r="N95" s="210" t="s">
        <v>44</v>
      </c>
      <c r="O95" s="44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AR95" s="21" t="s">
        <v>212</v>
      </c>
      <c r="AT95" s="21" t="s">
        <v>207</v>
      </c>
      <c r="AU95" s="21" t="s">
        <v>73</v>
      </c>
      <c r="AY95" s="21" t="s">
        <v>213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21" t="s">
        <v>80</v>
      </c>
      <c r="BK95" s="213">
        <f>ROUND(I95*H95,2)</f>
        <v>0</v>
      </c>
      <c r="BL95" s="21" t="s">
        <v>212</v>
      </c>
      <c r="BM95" s="21" t="s">
        <v>708</v>
      </c>
    </row>
    <row r="96" s="1" customFormat="1">
      <c r="B96" s="43"/>
      <c r="C96" s="71"/>
      <c r="D96" s="214" t="s">
        <v>215</v>
      </c>
      <c r="E96" s="71"/>
      <c r="F96" s="215" t="s">
        <v>252</v>
      </c>
      <c r="G96" s="71"/>
      <c r="H96" s="71"/>
      <c r="I96" s="186"/>
      <c r="J96" s="71"/>
      <c r="K96" s="71"/>
      <c r="L96" s="69"/>
      <c r="M96" s="216"/>
      <c r="N96" s="44"/>
      <c r="O96" s="44"/>
      <c r="P96" s="44"/>
      <c r="Q96" s="44"/>
      <c r="R96" s="44"/>
      <c r="S96" s="44"/>
      <c r="T96" s="92"/>
      <c r="AT96" s="21" t="s">
        <v>215</v>
      </c>
      <c r="AU96" s="21" t="s">
        <v>73</v>
      </c>
    </row>
    <row r="97" s="9" customFormat="1">
      <c r="B97" s="217"/>
      <c r="C97" s="218"/>
      <c r="D97" s="214" t="s">
        <v>217</v>
      </c>
      <c r="E97" s="219" t="s">
        <v>21</v>
      </c>
      <c r="F97" s="220" t="s">
        <v>212</v>
      </c>
      <c r="G97" s="218"/>
      <c r="H97" s="221">
        <v>4</v>
      </c>
      <c r="I97" s="222"/>
      <c r="J97" s="218"/>
      <c r="K97" s="218"/>
      <c r="L97" s="223"/>
      <c r="M97" s="224"/>
      <c r="N97" s="225"/>
      <c r="O97" s="225"/>
      <c r="P97" s="225"/>
      <c r="Q97" s="225"/>
      <c r="R97" s="225"/>
      <c r="S97" s="225"/>
      <c r="T97" s="226"/>
      <c r="AT97" s="227" t="s">
        <v>217</v>
      </c>
      <c r="AU97" s="227" t="s">
        <v>73</v>
      </c>
      <c r="AV97" s="9" t="s">
        <v>82</v>
      </c>
      <c r="AW97" s="9" t="s">
        <v>37</v>
      </c>
      <c r="AX97" s="9" t="s">
        <v>80</v>
      </c>
      <c r="AY97" s="227" t="s">
        <v>213</v>
      </c>
    </row>
    <row r="98" s="1" customFormat="1" ht="76.5" customHeight="1">
      <c r="B98" s="43"/>
      <c r="C98" s="202" t="s">
        <v>243</v>
      </c>
      <c r="D98" s="202" t="s">
        <v>207</v>
      </c>
      <c r="E98" s="203" t="s">
        <v>651</v>
      </c>
      <c r="F98" s="204" t="s">
        <v>652</v>
      </c>
      <c r="G98" s="205" t="s">
        <v>221</v>
      </c>
      <c r="H98" s="206">
        <v>440</v>
      </c>
      <c r="I98" s="207"/>
      <c r="J98" s="208">
        <f>ROUND(I98*H98,2)</f>
        <v>0</v>
      </c>
      <c r="K98" s="204" t="s">
        <v>211</v>
      </c>
      <c r="L98" s="69"/>
      <c r="M98" s="209" t="s">
        <v>21</v>
      </c>
      <c r="N98" s="210" t="s">
        <v>44</v>
      </c>
      <c r="O98" s="44"/>
      <c r="P98" s="211">
        <f>O98*H98</f>
        <v>0</v>
      </c>
      <c r="Q98" s="211">
        <v>0</v>
      </c>
      <c r="R98" s="211">
        <f>Q98*H98</f>
        <v>0</v>
      </c>
      <c r="S98" s="211">
        <v>0</v>
      </c>
      <c r="T98" s="212">
        <f>S98*H98</f>
        <v>0</v>
      </c>
      <c r="AR98" s="21" t="s">
        <v>212</v>
      </c>
      <c r="AT98" s="21" t="s">
        <v>207</v>
      </c>
      <c r="AU98" s="21" t="s">
        <v>73</v>
      </c>
      <c r="AY98" s="21" t="s">
        <v>213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21" t="s">
        <v>80</v>
      </c>
      <c r="BK98" s="213">
        <f>ROUND(I98*H98,2)</f>
        <v>0</v>
      </c>
      <c r="BL98" s="21" t="s">
        <v>212</v>
      </c>
      <c r="BM98" s="21" t="s">
        <v>709</v>
      </c>
    </row>
    <row r="99" s="1" customFormat="1">
      <c r="B99" s="43"/>
      <c r="C99" s="71"/>
      <c r="D99" s="214" t="s">
        <v>215</v>
      </c>
      <c r="E99" s="71"/>
      <c r="F99" s="215" t="s">
        <v>263</v>
      </c>
      <c r="G99" s="71"/>
      <c r="H99" s="71"/>
      <c r="I99" s="186"/>
      <c r="J99" s="71"/>
      <c r="K99" s="71"/>
      <c r="L99" s="69"/>
      <c r="M99" s="216"/>
      <c r="N99" s="44"/>
      <c r="O99" s="44"/>
      <c r="P99" s="44"/>
      <c r="Q99" s="44"/>
      <c r="R99" s="44"/>
      <c r="S99" s="44"/>
      <c r="T99" s="92"/>
      <c r="AT99" s="21" t="s">
        <v>215</v>
      </c>
      <c r="AU99" s="21" t="s">
        <v>73</v>
      </c>
    </row>
    <row r="100" s="9" customFormat="1">
      <c r="B100" s="217"/>
      <c r="C100" s="218"/>
      <c r="D100" s="214" t="s">
        <v>217</v>
      </c>
      <c r="E100" s="219" t="s">
        <v>21</v>
      </c>
      <c r="F100" s="220" t="s">
        <v>710</v>
      </c>
      <c r="G100" s="218"/>
      <c r="H100" s="221">
        <v>440</v>
      </c>
      <c r="I100" s="222"/>
      <c r="J100" s="218"/>
      <c r="K100" s="218"/>
      <c r="L100" s="223"/>
      <c r="M100" s="224"/>
      <c r="N100" s="225"/>
      <c r="O100" s="225"/>
      <c r="P100" s="225"/>
      <c r="Q100" s="225"/>
      <c r="R100" s="225"/>
      <c r="S100" s="225"/>
      <c r="T100" s="226"/>
      <c r="AT100" s="227" t="s">
        <v>217</v>
      </c>
      <c r="AU100" s="227" t="s">
        <v>73</v>
      </c>
      <c r="AV100" s="9" t="s">
        <v>82</v>
      </c>
      <c r="AW100" s="9" t="s">
        <v>37</v>
      </c>
      <c r="AX100" s="9" t="s">
        <v>80</v>
      </c>
      <c r="AY100" s="227" t="s">
        <v>213</v>
      </c>
    </row>
    <row r="101" s="1" customFormat="1" ht="63.75" customHeight="1">
      <c r="B101" s="43"/>
      <c r="C101" s="202" t="s">
        <v>247</v>
      </c>
      <c r="D101" s="202" t="s">
        <v>207</v>
      </c>
      <c r="E101" s="203" t="s">
        <v>266</v>
      </c>
      <c r="F101" s="204" t="s">
        <v>267</v>
      </c>
      <c r="G101" s="205" t="s">
        <v>250</v>
      </c>
      <c r="H101" s="206">
        <v>2</v>
      </c>
      <c r="I101" s="207"/>
      <c r="J101" s="208">
        <f>ROUND(I101*H101,2)</f>
        <v>0</v>
      </c>
      <c r="K101" s="204" t="s">
        <v>211</v>
      </c>
      <c r="L101" s="69"/>
      <c r="M101" s="209" t="s">
        <v>21</v>
      </c>
      <c r="N101" s="210" t="s">
        <v>44</v>
      </c>
      <c r="O101" s="44"/>
      <c r="P101" s="211">
        <f>O101*H101</f>
        <v>0</v>
      </c>
      <c r="Q101" s="211">
        <v>0</v>
      </c>
      <c r="R101" s="211">
        <f>Q101*H101</f>
        <v>0</v>
      </c>
      <c r="S101" s="211">
        <v>0</v>
      </c>
      <c r="T101" s="212">
        <f>S101*H101</f>
        <v>0</v>
      </c>
      <c r="AR101" s="21" t="s">
        <v>212</v>
      </c>
      <c r="AT101" s="21" t="s">
        <v>207</v>
      </c>
      <c r="AU101" s="21" t="s">
        <v>73</v>
      </c>
      <c r="AY101" s="21" t="s">
        <v>213</v>
      </c>
      <c r="BE101" s="213">
        <f>IF(N101="základní",J101,0)</f>
        <v>0</v>
      </c>
      <c r="BF101" s="213">
        <f>IF(N101="snížená",J101,0)</f>
        <v>0</v>
      </c>
      <c r="BG101" s="213">
        <f>IF(N101="zákl. přenesená",J101,0)</f>
        <v>0</v>
      </c>
      <c r="BH101" s="213">
        <f>IF(N101="sníž. přenesená",J101,0)</f>
        <v>0</v>
      </c>
      <c r="BI101" s="213">
        <f>IF(N101="nulová",J101,0)</f>
        <v>0</v>
      </c>
      <c r="BJ101" s="21" t="s">
        <v>80</v>
      </c>
      <c r="BK101" s="213">
        <f>ROUND(I101*H101,2)</f>
        <v>0</v>
      </c>
      <c r="BL101" s="21" t="s">
        <v>212</v>
      </c>
      <c r="BM101" s="21" t="s">
        <v>711</v>
      </c>
    </row>
    <row r="102" s="1" customFormat="1">
      <c r="B102" s="43"/>
      <c r="C102" s="71"/>
      <c r="D102" s="214" t="s">
        <v>215</v>
      </c>
      <c r="E102" s="71"/>
      <c r="F102" s="215" t="s">
        <v>269</v>
      </c>
      <c r="G102" s="71"/>
      <c r="H102" s="71"/>
      <c r="I102" s="186"/>
      <c r="J102" s="71"/>
      <c r="K102" s="71"/>
      <c r="L102" s="69"/>
      <c r="M102" s="216"/>
      <c r="N102" s="44"/>
      <c r="O102" s="44"/>
      <c r="P102" s="44"/>
      <c r="Q102" s="44"/>
      <c r="R102" s="44"/>
      <c r="S102" s="44"/>
      <c r="T102" s="92"/>
      <c r="AT102" s="21" t="s">
        <v>215</v>
      </c>
      <c r="AU102" s="21" t="s">
        <v>73</v>
      </c>
    </row>
    <row r="103" s="9" customFormat="1">
      <c r="B103" s="217"/>
      <c r="C103" s="218"/>
      <c r="D103" s="214" t="s">
        <v>217</v>
      </c>
      <c r="E103" s="219" t="s">
        <v>21</v>
      </c>
      <c r="F103" s="220" t="s">
        <v>82</v>
      </c>
      <c r="G103" s="218"/>
      <c r="H103" s="221">
        <v>2</v>
      </c>
      <c r="I103" s="222"/>
      <c r="J103" s="218"/>
      <c r="K103" s="218"/>
      <c r="L103" s="223"/>
      <c r="M103" s="224"/>
      <c r="N103" s="225"/>
      <c r="O103" s="225"/>
      <c r="P103" s="225"/>
      <c r="Q103" s="225"/>
      <c r="R103" s="225"/>
      <c r="S103" s="225"/>
      <c r="T103" s="226"/>
      <c r="AT103" s="227" t="s">
        <v>217</v>
      </c>
      <c r="AU103" s="227" t="s">
        <v>73</v>
      </c>
      <c r="AV103" s="9" t="s">
        <v>82</v>
      </c>
      <c r="AW103" s="9" t="s">
        <v>37</v>
      </c>
      <c r="AX103" s="9" t="s">
        <v>80</v>
      </c>
      <c r="AY103" s="227" t="s">
        <v>213</v>
      </c>
    </row>
    <row r="104" s="1" customFormat="1" ht="38.25" customHeight="1">
      <c r="B104" s="43"/>
      <c r="C104" s="202" t="s">
        <v>235</v>
      </c>
      <c r="D104" s="202" t="s">
        <v>207</v>
      </c>
      <c r="E104" s="203" t="s">
        <v>271</v>
      </c>
      <c r="F104" s="204" t="s">
        <v>272</v>
      </c>
      <c r="G104" s="205" t="s">
        <v>210</v>
      </c>
      <c r="H104" s="206">
        <v>3</v>
      </c>
      <c r="I104" s="207"/>
      <c r="J104" s="208">
        <f>ROUND(I104*H104,2)</f>
        <v>0</v>
      </c>
      <c r="K104" s="204" t="s">
        <v>211</v>
      </c>
      <c r="L104" s="69"/>
      <c r="M104" s="209" t="s">
        <v>21</v>
      </c>
      <c r="N104" s="210" t="s">
        <v>44</v>
      </c>
      <c r="O104" s="44"/>
      <c r="P104" s="211">
        <f>O104*H104</f>
        <v>0</v>
      </c>
      <c r="Q104" s="211">
        <v>0</v>
      </c>
      <c r="R104" s="211">
        <f>Q104*H104</f>
        <v>0</v>
      </c>
      <c r="S104" s="211">
        <v>0</v>
      </c>
      <c r="T104" s="212">
        <f>S104*H104</f>
        <v>0</v>
      </c>
      <c r="AR104" s="21" t="s">
        <v>212</v>
      </c>
      <c r="AT104" s="21" t="s">
        <v>207</v>
      </c>
      <c r="AU104" s="21" t="s">
        <v>73</v>
      </c>
      <c r="AY104" s="21" t="s">
        <v>213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21" t="s">
        <v>80</v>
      </c>
      <c r="BK104" s="213">
        <f>ROUND(I104*H104,2)</f>
        <v>0</v>
      </c>
      <c r="BL104" s="21" t="s">
        <v>212</v>
      </c>
      <c r="BM104" s="21" t="s">
        <v>712</v>
      </c>
    </row>
    <row r="105" s="9" customFormat="1">
      <c r="B105" s="217"/>
      <c r="C105" s="218"/>
      <c r="D105" s="214" t="s">
        <v>217</v>
      </c>
      <c r="E105" s="219" t="s">
        <v>21</v>
      </c>
      <c r="F105" s="220" t="s">
        <v>226</v>
      </c>
      <c r="G105" s="218"/>
      <c r="H105" s="221">
        <v>3</v>
      </c>
      <c r="I105" s="222"/>
      <c r="J105" s="218"/>
      <c r="K105" s="218"/>
      <c r="L105" s="223"/>
      <c r="M105" s="224"/>
      <c r="N105" s="225"/>
      <c r="O105" s="225"/>
      <c r="P105" s="225"/>
      <c r="Q105" s="225"/>
      <c r="R105" s="225"/>
      <c r="S105" s="225"/>
      <c r="T105" s="226"/>
      <c r="AT105" s="227" t="s">
        <v>217</v>
      </c>
      <c r="AU105" s="227" t="s">
        <v>73</v>
      </c>
      <c r="AV105" s="9" t="s">
        <v>82</v>
      </c>
      <c r="AW105" s="9" t="s">
        <v>37</v>
      </c>
      <c r="AX105" s="9" t="s">
        <v>80</v>
      </c>
      <c r="AY105" s="227" t="s">
        <v>213</v>
      </c>
    </row>
    <row r="106" s="1" customFormat="1" ht="25.5" customHeight="1">
      <c r="B106" s="43"/>
      <c r="C106" s="202" t="s">
        <v>256</v>
      </c>
      <c r="D106" s="202" t="s">
        <v>207</v>
      </c>
      <c r="E106" s="203" t="s">
        <v>276</v>
      </c>
      <c r="F106" s="204" t="s">
        <v>277</v>
      </c>
      <c r="G106" s="205" t="s">
        <v>210</v>
      </c>
      <c r="H106" s="206">
        <v>3</v>
      </c>
      <c r="I106" s="207"/>
      <c r="J106" s="208">
        <f>ROUND(I106*H106,2)</f>
        <v>0</v>
      </c>
      <c r="K106" s="204" t="s">
        <v>211</v>
      </c>
      <c r="L106" s="69"/>
      <c r="M106" s="209" t="s">
        <v>21</v>
      </c>
      <c r="N106" s="210" t="s">
        <v>44</v>
      </c>
      <c r="O106" s="44"/>
      <c r="P106" s="211">
        <f>O106*H106</f>
        <v>0</v>
      </c>
      <c r="Q106" s="211">
        <v>0</v>
      </c>
      <c r="R106" s="211">
        <f>Q106*H106</f>
        <v>0</v>
      </c>
      <c r="S106" s="211">
        <v>0</v>
      </c>
      <c r="T106" s="212">
        <f>S106*H106</f>
        <v>0</v>
      </c>
      <c r="AR106" s="21" t="s">
        <v>212</v>
      </c>
      <c r="AT106" s="21" t="s">
        <v>207</v>
      </c>
      <c r="AU106" s="21" t="s">
        <v>73</v>
      </c>
      <c r="AY106" s="21" t="s">
        <v>213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21" t="s">
        <v>80</v>
      </c>
      <c r="BK106" s="213">
        <f>ROUND(I106*H106,2)</f>
        <v>0</v>
      </c>
      <c r="BL106" s="21" t="s">
        <v>212</v>
      </c>
      <c r="BM106" s="21" t="s">
        <v>713</v>
      </c>
    </row>
    <row r="107" s="9" customFormat="1">
      <c r="B107" s="217"/>
      <c r="C107" s="218"/>
      <c r="D107" s="214" t="s">
        <v>217</v>
      </c>
      <c r="E107" s="219" t="s">
        <v>21</v>
      </c>
      <c r="F107" s="220" t="s">
        <v>226</v>
      </c>
      <c r="G107" s="218"/>
      <c r="H107" s="221">
        <v>3</v>
      </c>
      <c r="I107" s="222"/>
      <c r="J107" s="218"/>
      <c r="K107" s="218"/>
      <c r="L107" s="223"/>
      <c r="M107" s="224"/>
      <c r="N107" s="225"/>
      <c r="O107" s="225"/>
      <c r="P107" s="225"/>
      <c r="Q107" s="225"/>
      <c r="R107" s="225"/>
      <c r="S107" s="225"/>
      <c r="T107" s="226"/>
      <c r="AT107" s="227" t="s">
        <v>217</v>
      </c>
      <c r="AU107" s="227" t="s">
        <v>73</v>
      </c>
      <c r="AV107" s="9" t="s">
        <v>82</v>
      </c>
      <c r="AW107" s="9" t="s">
        <v>37</v>
      </c>
      <c r="AX107" s="9" t="s">
        <v>80</v>
      </c>
      <c r="AY107" s="227" t="s">
        <v>213</v>
      </c>
    </row>
    <row r="108" s="1" customFormat="1" ht="38.25" customHeight="1">
      <c r="B108" s="43"/>
      <c r="C108" s="202" t="s">
        <v>175</v>
      </c>
      <c r="D108" s="202" t="s">
        <v>207</v>
      </c>
      <c r="E108" s="203" t="s">
        <v>291</v>
      </c>
      <c r="F108" s="204" t="s">
        <v>292</v>
      </c>
      <c r="G108" s="205" t="s">
        <v>210</v>
      </c>
      <c r="H108" s="206">
        <v>48</v>
      </c>
      <c r="I108" s="207"/>
      <c r="J108" s="208">
        <f>ROUND(I108*H108,2)</f>
        <v>0</v>
      </c>
      <c r="K108" s="204" t="s">
        <v>211</v>
      </c>
      <c r="L108" s="69"/>
      <c r="M108" s="209" t="s">
        <v>21</v>
      </c>
      <c r="N108" s="210" t="s">
        <v>44</v>
      </c>
      <c r="O108" s="44"/>
      <c r="P108" s="211">
        <f>O108*H108</f>
        <v>0</v>
      </c>
      <c r="Q108" s="211">
        <v>0</v>
      </c>
      <c r="R108" s="211">
        <f>Q108*H108</f>
        <v>0</v>
      </c>
      <c r="S108" s="211">
        <v>0</v>
      </c>
      <c r="T108" s="212">
        <f>S108*H108</f>
        <v>0</v>
      </c>
      <c r="AR108" s="21" t="s">
        <v>212</v>
      </c>
      <c r="AT108" s="21" t="s">
        <v>207</v>
      </c>
      <c r="AU108" s="21" t="s">
        <v>73</v>
      </c>
      <c r="AY108" s="21" t="s">
        <v>213</v>
      </c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21" t="s">
        <v>80</v>
      </c>
      <c r="BK108" s="213">
        <f>ROUND(I108*H108,2)</f>
        <v>0</v>
      </c>
      <c r="BL108" s="21" t="s">
        <v>212</v>
      </c>
      <c r="BM108" s="21" t="s">
        <v>714</v>
      </c>
    </row>
    <row r="109" s="1" customFormat="1">
      <c r="B109" s="43"/>
      <c r="C109" s="71"/>
      <c r="D109" s="214" t="s">
        <v>215</v>
      </c>
      <c r="E109" s="71"/>
      <c r="F109" s="215" t="s">
        <v>216</v>
      </c>
      <c r="G109" s="71"/>
      <c r="H109" s="71"/>
      <c r="I109" s="186"/>
      <c r="J109" s="71"/>
      <c r="K109" s="71"/>
      <c r="L109" s="69"/>
      <c r="M109" s="216"/>
      <c r="N109" s="44"/>
      <c r="O109" s="44"/>
      <c r="P109" s="44"/>
      <c r="Q109" s="44"/>
      <c r="R109" s="44"/>
      <c r="S109" s="44"/>
      <c r="T109" s="92"/>
      <c r="AT109" s="21" t="s">
        <v>215</v>
      </c>
      <c r="AU109" s="21" t="s">
        <v>73</v>
      </c>
    </row>
    <row r="110" s="9" customFormat="1">
      <c r="B110" s="217"/>
      <c r="C110" s="218"/>
      <c r="D110" s="214" t="s">
        <v>217</v>
      </c>
      <c r="E110" s="219" t="s">
        <v>21</v>
      </c>
      <c r="F110" s="220" t="s">
        <v>693</v>
      </c>
      <c r="G110" s="218"/>
      <c r="H110" s="221">
        <v>48</v>
      </c>
      <c r="I110" s="222"/>
      <c r="J110" s="218"/>
      <c r="K110" s="218"/>
      <c r="L110" s="223"/>
      <c r="M110" s="224"/>
      <c r="N110" s="225"/>
      <c r="O110" s="225"/>
      <c r="P110" s="225"/>
      <c r="Q110" s="225"/>
      <c r="R110" s="225"/>
      <c r="S110" s="225"/>
      <c r="T110" s="226"/>
      <c r="AT110" s="227" t="s">
        <v>217</v>
      </c>
      <c r="AU110" s="227" t="s">
        <v>73</v>
      </c>
      <c r="AV110" s="9" t="s">
        <v>82</v>
      </c>
      <c r="AW110" s="9" t="s">
        <v>37</v>
      </c>
      <c r="AX110" s="9" t="s">
        <v>80</v>
      </c>
      <c r="AY110" s="227" t="s">
        <v>213</v>
      </c>
    </row>
    <row r="111" s="1" customFormat="1" ht="63.75" customHeight="1">
      <c r="B111" s="43"/>
      <c r="C111" s="202" t="s">
        <v>265</v>
      </c>
      <c r="D111" s="202" t="s">
        <v>207</v>
      </c>
      <c r="E111" s="203" t="s">
        <v>296</v>
      </c>
      <c r="F111" s="204" t="s">
        <v>297</v>
      </c>
      <c r="G111" s="205" t="s">
        <v>298</v>
      </c>
      <c r="H111" s="206">
        <v>15.595000000000001</v>
      </c>
      <c r="I111" s="207"/>
      <c r="J111" s="208">
        <f>ROUND(I111*H111,2)</f>
        <v>0</v>
      </c>
      <c r="K111" s="204" t="s">
        <v>211</v>
      </c>
      <c r="L111" s="69"/>
      <c r="M111" s="209" t="s">
        <v>21</v>
      </c>
      <c r="N111" s="210" t="s">
        <v>44</v>
      </c>
      <c r="O111" s="44"/>
      <c r="P111" s="211">
        <f>O111*H111</f>
        <v>0</v>
      </c>
      <c r="Q111" s="211">
        <v>0</v>
      </c>
      <c r="R111" s="211">
        <f>Q111*H111</f>
        <v>0</v>
      </c>
      <c r="S111" s="211">
        <v>0</v>
      </c>
      <c r="T111" s="212">
        <f>S111*H111</f>
        <v>0</v>
      </c>
      <c r="AR111" s="21" t="s">
        <v>212</v>
      </c>
      <c r="AT111" s="21" t="s">
        <v>207</v>
      </c>
      <c r="AU111" s="21" t="s">
        <v>73</v>
      </c>
      <c r="AY111" s="21" t="s">
        <v>213</v>
      </c>
      <c r="BE111" s="213">
        <f>IF(N111="základní",J111,0)</f>
        <v>0</v>
      </c>
      <c r="BF111" s="213">
        <f>IF(N111="snížená",J111,0)</f>
        <v>0</v>
      </c>
      <c r="BG111" s="213">
        <f>IF(N111="zákl. přenesená",J111,0)</f>
        <v>0</v>
      </c>
      <c r="BH111" s="213">
        <f>IF(N111="sníž. přenesená",J111,0)</f>
        <v>0</v>
      </c>
      <c r="BI111" s="213">
        <f>IF(N111="nulová",J111,0)</f>
        <v>0</v>
      </c>
      <c r="BJ111" s="21" t="s">
        <v>80</v>
      </c>
      <c r="BK111" s="213">
        <f>ROUND(I111*H111,2)</f>
        <v>0</v>
      </c>
      <c r="BL111" s="21" t="s">
        <v>212</v>
      </c>
      <c r="BM111" s="21" t="s">
        <v>715</v>
      </c>
    </row>
    <row r="112" s="1" customFormat="1">
      <c r="B112" s="43"/>
      <c r="C112" s="71"/>
      <c r="D112" s="214" t="s">
        <v>215</v>
      </c>
      <c r="E112" s="71"/>
      <c r="F112" s="215" t="s">
        <v>300</v>
      </c>
      <c r="G112" s="71"/>
      <c r="H112" s="71"/>
      <c r="I112" s="186"/>
      <c r="J112" s="71"/>
      <c r="K112" s="71"/>
      <c r="L112" s="69"/>
      <c r="M112" s="216"/>
      <c r="N112" s="44"/>
      <c r="O112" s="44"/>
      <c r="P112" s="44"/>
      <c r="Q112" s="44"/>
      <c r="R112" s="44"/>
      <c r="S112" s="44"/>
      <c r="T112" s="92"/>
      <c r="AT112" s="21" t="s">
        <v>215</v>
      </c>
      <c r="AU112" s="21" t="s">
        <v>73</v>
      </c>
    </row>
    <row r="113" s="10" customFormat="1">
      <c r="B113" s="228"/>
      <c r="C113" s="229"/>
      <c r="D113" s="214" t="s">
        <v>217</v>
      </c>
      <c r="E113" s="230" t="s">
        <v>21</v>
      </c>
      <c r="F113" s="231" t="s">
        <v>301</v>
      </c>
      <c r="G113" s="229"/>
      <c r="H113" s="230" t="s">
        <v>21</v>
      </c>
      <c r="I113" s="232"/>
      <c r="J113" s="229"/>
      <c r="K113" s="229"/>
      <c r="L113" s="233"/>
      <c r="M113" s="234"/>
      <c r="N113" s="235"/>
      <c r="O113" s="235"/>
      <c r="P113" s="235"/>
      <c r="Q113" s="235"/>
      <c r="R113" s="235"/>
      <c r="S113" s="235"/>
      <c r="T113" s="236"/>
      <c r="AT113" s="237" t="s">
        <v>217</v>
      </c>
      <c r="AU113" s="237" t="s">
        <v>73</v>
      </c>
      <c r="AV113" s="10" t="s">
        <v>80</v>
      </c>
      <c r="AW113" s="10" t="s">
        <v>37</v>
      </c>
      <c r="AX113" s="10" t="s">
        <v>73</v>
      </c>
      <c r="AY113" s="237" t="s">
        <v>213</v>
      </c>
    </row>
    <row r="114" s="9" customFormat="1">
      <c r="B114" s="217"/>
      <c r="C114" s="218"/>
      <c r="D114" s="214" t="s">
        <v>217</v>
      </c>
      <c r="E114" s="219" t="s">
        <v>21</v>
      </c>
      <c r="F114" s="220" t="s">
        <v>384</v>
      </c>
      <c r="G114" s="218"/>
      <c r="H114" s="221">
        <v>15.595000000000001</v>
      </c>
      <c r="I114" s="222"/>
      <c r="J114" s="218"/>
      <c r="K114" s="218"/>
      <c r="L114" s="223"/>
      <c r="M114" s="224"/>
      <c r="N114" s="225"/>
      <c r="O114" s="225"/>
      <c r="P114" s="225"/>
      <c r="Q114" s="225"/>
      <c r="R114" s="225"/>
      <c r="S114" s="225"/>
      <c r="T114" s="226"/>
      <c r="AT114" s="227" t="s">
        <v>217</v>
      </c>
      <c r="AU114" s="227" t="s">
        <v>73</v>
      </c>
      <c r="AV114" s="9" t="s">
        <v>82</v>
      </c>
      <c r="AW114" s="9" t="s">
        <v>37</v>
      </c>
      <c r="AX114" s="9" t="s">
        <v>80</v>
      </c>
      <c r="AY114" s="227" t="s">
        <v>213</v>
      </c>
    </row>
    <row r="115" s="1" customFormat="1" ht="153" customHeight="1">
      <c r="B115" s="43"/>
      <c r="C115" s="202" t="s">
        <v>270</v>
      </c>
      <c r="D115" s="202" t="s">
        <v>207</v>
      </c>
      <c r="E115" s="203" t="s">
        <v>303</v>
      </c>
      <c r="F115" s="204" t="s">
        <v>304</v>
      </c>
      <c r="G115" s="205" t="s">
        <v>298</v>
      </c>
      <c r="H115" s="206">
        <v>15.595000000000001</v>
      </c>
      <c r="I115" s="207"/>
      <c r="J115" s="208">
        <f>ROUND(I115*H115,2)</f>
        <v>0</v>
      </c>
      <c r="K115" s="204" t="s">
        <v>211</v>
      </c>
      <c r="L115" s="69"/>
      <c r="M115" s="209" t="s">
        <v>21</v>
      </c>
      <c r="N115" s="210" t="s">
        <v>44</v>
      </c>
      <c r="O115" s="44"/>
      <c r="P115" s="211">
        <f>O115*H115</f>
        <v>0</v>
      </c>
      <c r="Q115" s="211">
        <v>0</v>
      </c>
      <c r="R115" s="211">
        <f>Q115*H115</f>
        <v>0</v>
      </c>
      <c r="S115" s="211">
        <v>0</v>
      </c>
      <c r="T115" s="212">
        <f>S115*H115</f>
        <v>0</v>
      </c>
      <c r="AR115" s="21" t="s">
        <v>212</v>
      </c>
      <c r="AT115" s="21" t="s">
        <v>207</v>
      </c>
      <c r="AU115" s="21" t="s">
        <v>73</v>
      </c>
      <c r="AY115" s="21" t="s">
        <v>213</v>
      </c>
      <c r="BE115" s="213">
        <f>IF(N115="základní",J115,0)</f>
        <v>0</v>
      </c>
      <c r="BF115" s="213">
        <f>IF(N115="snížená",J115,0)</f>
        <v>0</v>
      </c>
      <c r="BG115" s="213">
        <f>IF(N115="zákl. přenesená",J115,0)</f>
        <v>0</v>
      </c>
      <c r="BH115" s="213">
        <f>IF(N115="sníž. přenesená",J115,0)</f>
        <v>0</v>
      </c>
      <c r="BI115" s="213">
        <f>IF(N115="nulová",J115,0)</f>
        <v>0</v>
      </c>
      <c r="BJ115" s="21" t="s">
        <v>80</v>
      </c>
      <c r="BK115" s="213">
        <f>ROUND(I115*H115,2)</f>
        <v>0</v>
      </c>
      <c r="BL115" s="21" t="s">
        <v>212</v>
      </c>
      <c r="BM115" s="21" t="s">
        <v>716</v>
      </c>
    </row>
    <row r="116" s="1" customFormat="1">
      <c r="B116" s="43"/>
      <c r="C116" s="71"/>
      <c r="D116" s="214" t="s">
        <v>215</v>
      </c>
      <c r="E116" s="71"/>
      <c r="F116" s="215" t="s">
        <v>306</v>
      </c>
      <c r="G116" s="71"/>
      <c r="H116" s="71"/>
      <c r="I116" s="186"/>
      <c r="J116" s="71"/>
      <c r="K116" s="71"/>
      <c r="L116" s="69"/>
      <c r="M116" s="216"/>
      <c r="N116" s="44"/>
      <c r="O116" s="44"/>
      <c r="P116" s="44"/>
      <c r="Q116" s="44"/>
      <c r="R116" s="44"/>
      <c r="S116" s="44"/>
      <c r="T116" s="92"/>
      <c r="AT116" s="21" t="s">
        <v>215</v>
      </c>
      <c r="AU116" s="21" t="s">
        <v>73</v>
      </c>
    </row>
    <row r="117" s="10" customFormat="1">
      <c r="B117" s="228"/>
      <c r="C117" s="229"/>
      <c r="D117" s="214" t="s">
        <v>217</v>
      </c>
      <c r="E117" s="230" t="s">
        <v>21</v>
      </c>
      <c r="F117" s="231" t="s">
        <v>301</v>
      </c>
      <c r="G117" s="229"/>
      <c r="H117" s="230" t="s">
        <v>21</v>
      </c>
      <c r="I117" s="232"/>
      <c r="J117" s="229"/>
      <c r="K117" s="229"/>
      <c r="L117" s="233"/>
      <c r="M117" s="234"/>
      <c r="N117" s="235"/>
      <c r="O117" s="235"/>
      <c r="P117" s="235"/>
      <c r="Q117" s="235"/>
      <c r="R117" s="235"/>
      <c r="S117" s="235"/>
      <c r="T117" s="236"/>
      <c r="AT117" s="237" t="s">
        <v>217</v>
      </c>
      <c r="AU117" s="237" t="s">
        <v>73</v>
      </c>
      <c r="AV117" s="10" t="s">
        <v>80</v>
      </c>
      <c r="AW117" s="10" t="s">
        <v>37</v>
      </c>
      <c r="AX117" s="10" t="s">
        <v>73</v>
      </c>
      <c r="AY117" s="237" t="s">
        <v>213</v>
      </c>
    </row>
    <row r="118" s="9" customFormat="1">
      <c r="B118" s="217"/>
      <c r="C118" s="218"/>
      <c r="D118" s="214" t="s">
        <v>217</v>
      </c>
      <c r="E118" s="219" t="s">
        <v>21</v>
      </c>
      <c r="F118" s="220" t="s">
        <v>384</v>
      </c>
      <c r="G118" s="218"/>
      <c r="H118" s="221">
        <v>15.595000000000001</v>
      </c>
      <c r="I118" s="222"/>
      <c r="J118" s="218"/>
      <c r="K118" s="218"/>
      <c r="L118" s="223"/>
      <c r="M118" s="248"/>
      <c r="N118" s="249"/>
      <c r="O118" s="249"/>
      <c r="P118" s="249"/>
      <c r="Q118" s="249"/>
      <c r="R118" s="249"/>
      <c r="S118" s="249"/>
      <c r="T118" s="250"/>
      <c r="AT118" s="227" t="s">
        <v>217</v>
      </c>
      <c r="AU118" s="227" t="s">
        <v>73</v>
      </c>
      <c r="AV118" s="9" t="s">
        <v>82</v>
      </c>
      <c r="AW118" s="9" t="s">
        <v>37</v>
      </c>
      <c r="AX118" s="9" t="s">
        <v>80</v>
      </c>
      <c r="AY118" s="227" t="s">
        <v>213</v>
      </c>
    </row>
    <row r="119" s="1" customFormat="1" ht="6.96" customHeight="1">
      <c r="B119" s="64"/>
      <c r="C119" s="65"/>
      <c r="D119" s="65"/>
      <c r="E119" s="65"/>
      <c r="F119" s="65"/>
      <c r="G119" s="65"/>
      <c r="H119" s="65"/>
      <c r="I119" s="175"/>
      <c r="J119" s="65"/>
      <c r="K119" s="65"/>
      <c r="L119" s="69"/>
    </row>
  </sheetData>
  <sheetProtection sheet="1" autoFilter="0" formatColumns="0" formatRows="0" objects="1" scenarios="1" spinCount="100000" saltValue="QML0tUoxUirpmGIRg2Y9oLrU/EaEAspj+yhfkOXCAZg/9zqv3rXz1+l2rXjAZbaQJmkEV5SpcjloIm+Sw4ZRUw==" hashValue="u/9RNSAqKACZIo8E3Cjhet5OtE06rsYzOrQRTHxiEi+YERXLS2FrvlprYJTOrKOXYhYWo+iCmlb0ILBxZ7U1og==" algorithmName="SHA-512" password="CC35"/>
  <autoFilter ref="C81:K118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0:H70"/>
    <mergeCell ref="E72:H72"/>
    <mergeCell ref="E74:H74"/>
    <mergeCell ref="G1:H1"/>
    <mergeCell ref="L2:V2"/>
  </mergeCells>
  <hyperlinks>
    <hyperlink ref="F1:G1" location="C2" display="1) Krycí list soupisu"/>
    <hyperlink ref="G1:H1" location="C58" display="2) Rekapitulace"/>
    <hyperlink ref="J1" location="C81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178</v>
      </c>
      <c r="G1" s="148" t="s">
        <v>179</v>
      </c>
      <c r="H1" s="148"/>
      <c r="I1" s="149"/>
      <c r="J1" s="148" t="s">
        <v>180</v>
      </c>
      <c r="K1" s="147" t="s">
        <v>181</v>
      </c>
      <c r="L1" s="148" t="s">
        <v>182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141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82</v>
      </c>
    </row>
    <row r="4" ht="36.96" customHeight="1">
      <c r="B4" s="25"/>
      <c r="C4" s="26"/>
      <c r="D4" s="27" t="s">
        <v>183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zakázky'!K6</f>
        <v>Výměna kolejnic u ST Ústí n.L. v úseku Mělník - Děčín východ a navazujících tratích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184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717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186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718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21</v>
      </c>
      <c r="K13" s="48"/>
    </row>
    <row r="14" s="1" customFormat="1" ht="14.4" customHeight="1">
      <c r="B14" s="43"/>
      <c r="C14" s="44"/>
      <c r="D14" s="37" t="s">
        <v>23</v>
      </c>
      <c r="E14" s="44"/>
      <c r="F14" s="32" t="s">
        <v>24</v>
      </c>
      <c r="G14" s="44"/>
      <c r="H14" s="44"/>
      <c r="I14" s="155" t="s">
        <v>25</v>
      </c>
      <c r="J14" s="156" t="str">
        <f>'Rekapitulace zakázky'!AN8</f>
        <v>17. 10. 2018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27</v>
      </c>
      <c r="E16" s="44"/>
      <c r="F16" s="44"/>
      <c r="G16" s="44"/>
      <c r="H16" s="44"/>
      <c r="I16" s="155" t="s">
        <v>28</v>
      </c>
      <c r="J16" s="32" t="s">
        <v>29</v>
      </c>
      <c r="K16" s="48"/>
    </row>
    <row r="17" s="1" customFormat="1" ht="18" customHeight="1">
      <c r="B17" s="43"/>
      <c r="C17" s="44"/>
      <c r="D17" s="44"/>
      <c r="E17" s="32" t="s">
        <v>30</v>
      </c>
      <c r="F17" s="44"/>
      <c r="G17" s="44"/>
      <c r="H17" s="44"/>
      <c r="I17" s="155" t="s">
        <v>31</v>
      </c>
      <c r="J17" s="32" t="s">
        <v>32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33</v>
      </c>
      <c r="E19" s="44"/>
      <c r="F19" s="44"/>
      <c r="G19" s="44"/>
      <c r="H19" s="44"/>
      <c r="I19" s="155" t="s">
        <v>28</v>
      </c>
      <c r="J19" s="32" t="str">
        <f>IF('Rekapitulace zakázky'!AN13="Vyplň údaj","",IF('Rekapitulace zakázky'!AN13="","",'Rekapitulace zakázky'!AN13))</f>
        <v/>
      </c>
      <c r="K19" s="48"/>
    </row>
    <row r="20" s="1" customFormat="1" ht="18" customHeight="1">
      <c r="B20" s="43"/>
      <c r="C20" s="44"/>
      <c r="D20" s="44"/>
      <c r="E20" s="32" t="str">
        <f>IF('Rekapitulace zakázky'!E14="Vyplň údaj","",IF('Rekapitulace zakázky'!E14="","",'Rekapitulace zakázky'!E14))</f>
        <v/>
      </c>
      <c r="F20" s="44"/>
      <c r="G20" s="44"/>
      <c r="H20" s="44"/>
      <c r="I20" s="155" t="s">
        <v>31</v>
      </c>
      <c r="J20" s="32" t="str">
        <f>IF('Rekapitulace zakázky'!AN14="Vyplň údaj","",IF('Rekapitulace zakázky'!AN14="","",'Rekapitulace zakázky'!AN14))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35</v>
      </c>
      <c r="E22" s="44"/>
      <c r="F22" s="44"/>
      <c r="G22" s="44"/>
      <c r="H22" s="44"/>
      <c r="I22" s="155" t="s">
        <v>28</v>
      </c>
      <c r="J22" s="32" t="str">
        <f>IF('Rekapitulace zakázky'!AN16="","",'Rekapitulace zakázky'!AN16)</f>
        <v/>
      </c>
      <c r="K22" s="48"/>
    </row>
    <row r="23" s="1" customFormat="1" ht="18" customHeight="1">
      <c r="B23" s="43"/>
      <c r="C23" s="44"/>
      <c r="D23" s="44"/>
      <c r="E23" s="32" t="str">
        <f>IF('Rekapitulace zakázky'!E17="","",'Rekapitulace zakázky'!E17)</f>
        <v xml:space="preserve"> </v>
      </c>
      <c r="F23" s="44"/>
      <c r="G23" s="44"/>
      <c r="H23" s="44"/>
      <c r="I23" s="155" t="s">
        <v>31</v>
      </c>
      <c r="J23" s="32" t="str">
        <f>IF('Rekapitulace zakázky'!AN17="","",'Rekapitulace zakázky'!AN17)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38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21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39</v>
      </c>
      <c r="E29" s="44"/>
      <c r="F29" s="44"/>
      <c r="G29" s="44"/>
      <c r="H29" s="44"/>
      <c r="I29" s="153"/>
      <c r="J29" s="164">
        <f>ROUND(J82,2)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41</v>
      </c>
      <c r="G31" s="44"/>
      <c r="H31" s="44"/>
      <c r="I31" s="165" t="s">
        <v>40</v>
      </c>
      <c r="J31" s="49" t="s">
        <v>42</v>
      </c>
      <c r="K31" s="48"/>
    </row>
    <row r="32" s="1" customFormat="1" ht="14.4" customHeight="1">
      <c r="B32" s="43"/>
      <c r="C32" s="44"/>
      <c r="D32" s="52" t="s">
        <v>43</v>
      </c>
      <c r="E32" s="52" t="s">
        <v>44</v>
      </c>
      <c r="F32" s="166">
        <f>ROUND(SUM(BE82:BE147), 2)</f>
        <v>0</v>
      </c>
      <c r="G32" s="44"/>
      <c r="H32" s="44"/>
      <c r="I32" s="167">
        <v>0.20999999999999999</v>
      </c>
      <c r="J32" s="166">
        <f>ROUND(ROUND((SUM(BE82:BE147)), 2)*I32, 2)</f>
        <v>0</v>
      </c>
      <c r="K32" s="48"/>
    </row>
    <row r="33" s="1" customFormat="1" ht="14.4" customHeight="1">
      <c r="B33" s="43"/>
      <c r="C33" s="44"/>
      <c r="D33" s="44"/>
      <c r="E33" s="52" t="s">
        <v>45</v>
      </c>
      <c r="F33" s="166">
        <f>ROUND(SUM(BF82:BF147), 2)</f>
        <v>0</v>
      </c>
      <c r="G33" s="44"/>
      <c r="H33" s="44"/>
      <c r="I33" s="167">
        <v>0.14999999999999999</v>
      </c>
      <c r="J33" s="166">
        <f>ROUND(ROUND((SUM(BF82:BF147)),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46</v>
      </c>
      <c r="F34" s="166">
        <f>ROUND(SUM(BG82:BG147),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47</v>
      </c>
      <c r="F35" s="166">
        <f>ROUND(SUM(BH82:BH147),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48</v>
      </c>
      <c r="F36" s="166">
        <f>ROUND(SUM(BI82:BI147),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49</v>
      </c>
      <c r="E38" s="95"/>
      <c r="F38" s="95"/>
      <c r="G38" s="170" t="s">
        <v>50</v>
      </c>
      <c r="H38" s="171" t="s">
        <v>51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188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Výměna kolejnic u ST Ústí n.L. v úseku Mělník - Děčín východ a navazujících tratích</v>
      </c>
      <c r="F47" s="37"/>
      <c r="G47" s="37"/>
      <c r="H47" s="37"/>
      <c r="I47" s="153"/>
      <c r="J47" s="44"/>
      <c r="K47" s="48"/>
    </row>
    <row r="48">
      <c r="B48" s="25"/>
      <c r="C48" s="37" t="s">
        <v>184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717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186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 04.1 - SO 04.1 - 5. SK Trmice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23</v>
      </c>
      <c r="D53" s="44"/>
      <c r="E53" s="44"/>
      <c r="F53" s="32" t="str">
        <f>F14</f>
        <v>trať 072, 073, 081, 083 a 130</v>
      </c>
      <c r="G53" s="44"/>
      <c r="H53" s="44"/>
      <c r="I53" s="155" t="s">
        <v>25</v>
      </c>
      <c r="J53" s="156" t="str">
        <f>IF(J14="","",J14)</f>
        <v>17. 10. 2018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27</v>
      </c>
      <c r="D55" s="44"/>
      <c r="E55" s="44"/>
      <c r="F55" s="32" t="str">
        <f>E17</f>
        <v>SŽDC s.o., OŘ Ústí n.L., ST Ústí n.L.</v>
      </c>
      <c r="G55" s="44"/>
      <c r="H55" s="44"/>
      <c r="I55" s="155" t="s">
        <v>35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33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189</v>
      </c>
      <c r="D58" s="168"/>
      <c r="E58" s="168"/>
      <c r="F58" s="168"/>
      <c r="G58" s="168"/>
      <c r="H58" s="168"/>
      <c r="I58" s="182"/>
      <c r="J58" s="183" t="s">
        <v>190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191</v>
      </c>
      <c r="D60" s="44"/>
      <c r="E60" s="44"/>
      <c r="F60" s="44"/>
      <c r="G60" s="44"/>
      <c r="H60" s="44"/>
      <c r="I60" s="153"/>
      <c r="J60" s="164">
        <f>J82</f>
        <v>0</v>
      </c>
      <c r="K60" s="48"/>
      <c r="AU60" s="21" t="s">
        <v>192</v>
      </c>
    </row>
    <row r="61" s="1" customFormat="1" ht="21.84" customHeight="1">
      <c r="B61" s="43"/>
      <c r="C61" s="44"/>
      <c r="D61" s="44"/>
      <c r="E61" s="44"/>
      <c r="F61" s="44"/>
      <c r="G61" s="44"/>
      <c r="H61" s="44"/>
      <c r="I61" s="153"/>
      <c r="J61" s="44"/>
      <c r="K61" s="48"/>
    </row>
    <row r="62" s="1" customFormat="1" ht="6.96" customHeight="1">
      <c r="B62" s="64"/>
      <c r="C62" s="65"/>
      <c r="D62" s="65"/>
      <c r="E62" s="65"/>
      <c r="F62" s="65"/>
      <c r="G62" s="65"/>
      <c r="H62" s="65"/>
      <c r="I62" s="175"/>
      <c r="J62" s="65"/>
      <c r="K62" s="66"/>
    </row>
    <row r="66" s="1" customFormat="1" ht="6.96" customHeight="1">
      <c r="B66" s="67"/>
      <c r="C66" s="68"/>
      <c r="D66" s="68"/>
      <c r="E66" s="68"/>
      <c r="F66" s="68"/>
      <c r="G66" s="68"/>
      <c r="H66" s="68"/>
      <c r="I66" s="178"/>
      <c r="J66" s="68"/>
      <c r="K66" s="68"/>
      <c r="L66" s="69"/>
    </row>
    <row r="67" s="1" customFormat="1" ht="36.96" customHeight="1">
      <c r="B67" s="43"/>
      <c r="C67" s="70" t="s">
        <v>193</v>
      </c>
      <c r="D67" s="71"/>
      <c r="E67" s="71"/>
      <c r="F67" s="71"/>
      <c r="G67" s="71"/>
      <c r="H67" s="71"/>
      <c r="I67" s="186"/>
      <c r="J67" s="71"/>
      <c r="K67" s="71"/>
      <c r="L67" s="69"/>
    </row>
    <row r="68" s="1" customFormat="1" ht="6.96" customHeight="1">
      <c r="B68" s="43"/>
      <c r="C68" s="71"/>
      <c r="D68" s="71"/>
      <c r="E68" s="71"/>
      <c r="F68" s="71"/>
      <c r="G68" s="71"/>
      <c r="H68" s="71"/>
      <c r="I68" s="186"/>
      <c r="J68" s="71"/>
      <c r="K68" s="71"/>
      <c r="L68" s="69"/>
    </row>
    <row r="69" s="1" customFormat="1" ht="14.4" customHeight="1">
      <c r="B69" s="43"/>
      <c r="C69" s="73" t="s">
        <v>18</v>
      </c>
      <c r="D69" s="71"/>
      <c r="E69" s="71"/>
      <c r="F69" s="71"/>
      <c r="G69" s="71"/>
      <c r="H69" s="71"/>
      <c r="I69" s="186"/>
      <c r="J69" s="71"/>
      <c r="K69" s="71"/>
      <c r="L69" s="69"/>
    </row>
    <row r="70" s="1" customFormat="1" ht="16.5" customHeight="1">
      <c r="B70" s="43"/>
      <c r="C70" s="71"/>
      <c r="D70" s="71"/>
      <c r="E70" s="187" t="str">
        <f>E7</f>
        <v>Výměna kolejnic u ST Ústí n.L. v úseku Mělník - Děčín východ a navazujících tratích</v>
      </c>
      <c r="F70" s="73"/>
      <c r="G70" s="73"/>
      <c r="H70" s="73"/>
      <c r="I70" s="186"/>
      <c r="J70" s="71"/>
      <c r="K70" s="71"/>
      <c r="L70" s="69"/>
    </row>
    <row r="71">
      <c r="B71" s="25"/>
      <c r="C71" s="73" t="s">
        <v>184</v>
      </c>
      <c r="D71" s="188"/>
      <c r="E71" s="188"/>
      <c r="F71" s="188"/>
      <c r="G71" s="188"/>
      <c r="H71" s="188"/>
      <c r="I71" s="145"/>
      <c r="J71" s="188"/>
      <c r="K71" s="188"/>
      <c r="L71" s="189"/>
    </row>
    <row r="72" s="1" customFormat="1" ht="16.5" customHeight="1">
      <c r="B72" s="43"/>
      <c r="C72" s="71"/>
      <c r="D72" s="71"/>
      <c r="E72" s="187" t="s">
        <v>717</v>
      </c>
      <c r="F72" s="71"/>
      <c r="G72" s="71"/>
      <c r="H72" s="71"/>
      <c r="I72" s="186"/>
      <c r="J72" s="71"/>
      <c r="K72" s="71"/>
      <c r="L72" s="69"/>
    </row>
    <row r="73" s="1" customFormat="1" ht="14.4" customHeight="1">
      <c r="B73" s="43"/>
      <c r="C73" s="73" t="s">
        <v>186</v>
      </c>
      <c r="D73" s="71"/>
      <c r="E73" s="71"/>
      <c r="F73" s="71"/>
      <c r="G73" s="71"/>
      <c r="H73" s="71"/>
      <c r="I73" s="186"/>
      <c r="J73" s="71"/>
      <c r="K73" s="71"/>
      <c r="L73" s="69"/>
    </row>
    <row r="74" s="1" customFormat="1" ht="17.25" customHeight="1">
      <c r="B74" s="43"/>
      <c r="C74" s="71"/>
      <c r="D74" s="71"/>
      <c r="E74" s="79" t="str">
        <f>E11</f>
        <v>SO 04.1 - SO 04.1 - 5. SK Trmice</v>
      </c>
      <c r="F74" s="71"/>
      <c r="G74" s="71"/>
      <c r="H74" s="71"/>
      <c r="I74" s="186"/>
      <c r="J74" s="71"/>
      <c r="K74" s="71"/>
      <c r="L74" s="69"/>
    </row>
    <row r="75" s="1" customFormat="1" ht="6.96" customHeight="1">
      <c r="B75" s="43"/>
      <c r="C75" s="71"/>
      <c r="D75" s="71"/>
      <c r="E75" s="71"/>
      <c r="F75" s="71"/>
      <c r="G75" s="71"/>
      <c r="H75" s="71"/>
      <c r="I75" s="186"/>
      <c r="J75" s="71"/>
      <c r="K75" s="71"/>
      <c r="L75" s="69"/>
    </row>
    <row r="76" s="1" customFormat="1" ht="18" customHeight="1">
      <c r="B76" s="43"/>
      <c r="C76" s="73" t="s">
        <v>23</v>
      </c>
      <c r="D76" s="71"/>
      <c r="E76" s="71"/>
      <c r="F76" s="190" t="str">
        <f>F14</f>
        <v>trať 072, 073, 081, 083 a 130</v>
      </c>
      <c r="G76" s="71"/>
      <c r="H76" s="71"/>
      <c r="I76" s="191" t="s">
        <v>25</v>
      </c>
      <c r="J76" s="82" t="str">
        <f>IF(J14="","",J14)</f>
        <v>17. 10. 2018</v>
      </c>
      <c r="K76" s="71"/>
      <c r="L76" s="69"/>
    </row>
    <row r="77" s="1" customFormat="1" ht="6.96" customHeight="1">
      <c r="B77" s="43"/>
      <c r="C77" s="71"/>
      <c r="D77" s="71"/>
      <c r="E77" s="71"/>
      <c r="F77" s="71"/>
      <c r="G77" s="71"/>
      <c r="H77" s="71"/>
      <c r="I77" s="186"/>
      <c r="J77" s="71"/>
      <c r="K77" s="71"/>
      <c r="L77" s="69"/>
    </row>
    <row r="78" s="1" customFormat="1">
      <c r="B78" s="43"/>
      <c r="C78" s="73" t="s">
        <v>27</v>
      </c>
      <c r="D78" s="71"/>
      <c r="E78" s="71"/>
      <c r="F78" s="190" t="str">
        <f>E17</f>
        <v>SŽDC s.o., OŘ Ústí n.L., ST Ústí n.L.</v>
      </c>
      <c r="G78" s="71"/>
      <c r="H78" s="71"/>
      <c r="I78" s="191" t="s">
        <v>35</v>
      </c>
      <c r="J78" s="190" t="str">
        <f>E23</f>
        <v xml:space="preserve"> </v>
      </c>
      <c r="K78" s="71"/>
      <c r="L78" s="69"/>
    </row>
    <row r="79" s="1" customFormat="1" ht="14.4" customHeight="1">
      <c r="B79" s="43"/>
      <c r="C79" s="73" t="s">
        <v>33</v>
      </c>
      <c r="D79" s="71"/>
      <c r="E79" s="71"/>
      <c r="F79" s="190" t="str">
        <f>IF(E20="","",E20)</f>
        <v/>
      </c>
      <c r="G79" s="71"/>
      <c r="H79" s="71"/>
      <c r="I79" s="186"/>
      <c r="J79" s="71"/>
      <c r="K79" s="71"/>
      <c r="L79" s="69"/>
    </row>
    <row r="80" s="1" customFormat="1" ht="10.32" customHeight="1">
      <c r="B80" s="43"/>
      <c r="C80" s="71"/>
      <c r="D80" s="71"/>
      <c r="E80" s="71"/>
      <c r="F80" s="71"/>
      <c r="G80" s="71"/>
      <c r="H80" s="71"/>
      <c r="I80" s="186"/>
      <c r="J80" s="71"/>
      <c r="K80" s="71"/>
      <c r="L80" s="69"/>
    </row>
    <row r="81" s="8" customFormat="1" ht="29.28" customHeight="1">
      <c r="B81" s="192"/>
      <c r="C81" s="193" t="s">
        <v>194</v>
      </c>
      <c r="D81" s="194" t="s">
        <v>58</v>
      </c>
      <c r="E81" s="194" t="s">
        <v>54</v>
      </c>
      <c r="F81" s="194" t="s">
        <v>195</v>
      </c>
      <c r="G81" s="194" t="s">
        <v>196</v>
      </c>
      <c r="H81" s="194" t="s">
        <v>197</v>
      </c>
      <c r="I81" s="195" t="s">
        <v>198</v>
      </c>
      <c r="J81" s="194" t="s">
        <v>190</v>
      </c>
      <c r="K81" s="196" t="s">
        <v>199</v>
      </c>
      <c r="L81" s="197"/>
      <c r="M81" s="99" t="s">
        <v>200</v>
      </c>
      <c r="N81" s="100" t="s">
        <v>43</v>
      </c>
      <c r="O81" s="100" t="s">
        <v>201</v>
      </c>
      <c r="P81" s="100" t="s">
        <v>202</v>
      </c>
      <c r="Q81" s="100" t="s">
        <v>203</v>
      </c>
      <c r="R81" s="100" t="s">
        <v>204</v>
      </c>
      <c r="S81" s="100" t="s">
        <v>205</v>
      </c>
      <c r="T81" s="101" t="s">
        <v>206</v>
      </c>
    </row>
    <row r="82" s="1" customFormat="1" ht="29.28" customHeight="1">
      <c r="B82" s="43"/>
      <c r="C82" s="105" t="s">
        <v>191</v>
      </c>
      <c r="D82" s="71"/>
      <c r="E82" s="71"/>
      <c r="F82" s="71"/>
      <c r="G82" s="71"/>
      <c r="H82" s="71"/>
      <c r="I82" s="186"/>
      <c r="J82" s="198">
        <f>BK82</f>
        <v>0</v>
      </c>
      <c r="K82" s="71"/>
      <c r="L82" s="69"/>
      <c r="M82" s="102"/>
      <c r="N82" s="103"/>
      <c r="O82" s="103"/>
      <c r="P82" s="199">
        <f>SUM(P83:P147)</f>
        <v>0</v>
      </c>
      <c r="Q82" s="103"/>
      <c r="R82" s="199">
        <f>SUM(R83:R147)</f>
        <v>1.68564</v>
      </c>
      <c r="S82" s="103"/>
      <c r="T82" s="200">
        <f>SUM(T83:T147)</f>
        <v>0</v>
      </c>
      <c r="AT82" s="21" t="s">
        <v>72</v>
      </c>
      <c r="AU82" s="21" t="s">
        <v>192</v>
      </c>
      <c r="BK82" s="201">
        <f>SUM(BK83:BK147)</f>
        <v>0</v>
      </c>
    </row>
    <row r="83" s="1" customFormat="1" ht="38.25" customHeight="1">
      <c r="B83" s="43"/>
      <c r="C83" s="202" t="s">
        <v>80</v>
      </c>
      <c r="D83" s="202" t="s">
        <v>207</v>
      </c>
      <c r="E83" s="203" t="s">
        <v>208</v>
      </c>
      <c r="F83" s="204" t="s">
        <v>209</v>
      </c>
      <c r="G83" s="205" t="s">
        <v>210</v>
      </c>
      <c r="H83" s="206">
        <v>24</v>
      </c>
      <c r="I83" s="207"/>
      <c r="J83" s="208">
        <f>ROUND(I83*H83,2)</f>
        <v>0</v>
      </c>
      <c r="K83" s="204" t="s">
        <v>211</v>
      </c>
      <c r="L83" s="69"/>
      <c r="M83" s="209" t="s">
        <v>21</v>
      </c>
      <c r="N83" s="210" t="s">
        <v>44</v>
      </c>
      <c r="O83" s="44"/>
      <c r="P83" s="211">
        <f>O83*H83</f>
        <v>0</v>
      </c>
      <c r="Q83" s="211">
        <v>0</v>
      </c>
      <c r="R83" s="211">
        <f>Q83*H83</f>
        <v>0</v>
      </c>
      <c r="S83" s="211">
        <v>0</v>
      </c>
      <c r="T83" s="212">
        <f>S83*H83</f>
        <v>0</v>
      </c>
      <c r="AR83" s="21" t="s">
        <v>212</v>
      </c>
      <c r="AT83" s="21" t="s">
        <v>207</v>
      </c>
      <c r="AU83" s="21" t="s">
        <v>73</v>
      </c>
      <c r="AY83" s="21" t="s">
        <v>213</v>
      </c>
      <c r="BE83" s="213">
        <f>IF(N83="základní",J83,0)</f>
        <v>0</v>
      </c>
      <c r="BF83" s="213">
        <f>IF(N83="snížená",J83,0)</f>
        <v>0</v>
      </c>
      <c r="BG83" s="213">
        <f>IF(N83="zákl. přenesená",J83,0)</f>
        <v>0</v>
      </c>
      <c r="BH83" s="213">
        <f>IF(N83="sníž. přenesená",J83,0)</f>
        <v>0</v>
      </c>
      <c r="BI83" s="213">
        <f>IF(N83="nulová",J83,0)</f>
        <v>0</v>
      </c>
      <c r="BJ83" s="21" t="s">
        <v>80</v>
      </c>
      <c r="BK83" s="213">
        <f>ROUND(I83*H83,2)</f>
        <v>0</v>
      </c>
      <c r="BL83" s="21" t="s">
        <v>212</v>
      </c>
      <c r="BM83" s="21" t="s">
        <v>719</v>
      </c>
    </row>
    <row r="84" s="1" customFormat="1">
      <c r="B84" s="43"/>
      <c r="C84" s="71"/>
      <c r="D84" s="214" t="s">
        <v>215</v>
      </c>
      <c r="E84" s="71"/>
      <c r="F84" s="215" t="s">
        <v>216</v>
      </c>
      <c r="G84" s="71"/>
      <c r="H84" s="71"/>
      <c r="I84" s="186"/>
      <c r="J84" s="71"/>
      <c r="K84" s="71"/>
      <c r="L84" s="69"/>
      <c r="M84" s="216"/>
      <c r="N84" s="44"/>
      <c r="O84" s="44"/>
      <c r="P84" s="44"/>
      <c r="Q84" s="44"/>
      <c r="R84" s="44"/>
      <c r="S84" s="44"/>
      <c r="T84" s="92"/>
      <c r="AT84" s="21" t="s">
        <v>215</v>
      </c>
      <c r="AU84" s="21" t="s">
        <v>73</v>
      </c>
    </row>
    <row r="85" s="9" customFormat="1">
      <c r="B85" s="217"/>
      <c r="C85" s="218"/>
      <c r="D85" s="214" t="s">
        <v>217</v>
      </c>
      <c r="E85" s="219" t="s">
        <v>21</v>
      </c>
      <c r="F85" s="220" t="s">
        <v>218</v>
      </c>
      <c r="G85" s="218"/>
      <c r="H85" s="221">
        <v>24</v>
      </c>
      <c r="I85" s="222"/>
      <c r="J85" s="218"/>
      <c r="K85" s="218"/>
      <c r="L85" s="223"/>
      <c r="M85" s="224"/>
      <c r="N85" s="225"/>
      <c r="O85" s="225"/>
      <c r="P85" s="225"/>
      <c r="Q85" s="225"/>
      <c r="R85" s="225"/>
      <c r="S85" s="225"/>
      <c r="T85" s="226"/>
      <c r="AT85" s="227" t="s">
        <v>217</v>
      </c>
      <c r="AU85" s="227" t="s">
        <v>73</v>
      </c>
      <c r="AV85" s="9" t="s">
        <v>82</v>
      </c>
      <c r="AW85" s="9" t="s">
        <v>37</v>
      </c>
      <c r="AX85" s="9" t="s">
        <v>80</v>
      </c>
      <c r="AY85" s="227" t="s">
        <v>213</v>
      </c>
    </row>
    <row r="86" s="1" customFormat="1" ht="76.5" customHeight="1">
      <c r="B86" s="43"/>
      <c r="C86" s="202" t="s">
        <v>82</v>
      </c>
      <c r="D86" s="202" t="s">
        <v>207</v>
      </c>
      <c r="E86" s="203" t="s">
        <v>720</v>
      </c>
      <c r="F86" s="204" t="s">
        <v>721</v>
      </c>
      <c r="G86" s="205" t="s">
        <v>221</v>
      </c>
      <c r="H86" s="206">
        <v>104</v>
      </c>
      <c r="I86" s="207"/>
      <c r="J86" s="208">
        <f>ROUND(I86*H86,2)</f>
        <v>0</v>
      </c>
      <c r="K86" s="204" t="s">
        <v>211</v>
      </c>
      <c r="L86" s="69"/>
      <c r="M86" s="209" t="s">
        <v>21</v>
      </c>
      <c r="N86" s="210" t="s">
        <v>44</v>
      </c>
      <c r="O86" s="44"/>
      <c r="P86" s="211">
        <f>O86*H86</f>
        <v>0</v>
      </c>
      <c r="Q86" s="211">
        <v>0</v>
      </c>
      <c r="R86" s="211">
        <f>Q86*H86</f>
        <v>0</v>
      </c>
      <c r="S86" s="211">
        <v>0</v>
      </c>
      <c r="T86" s="212">
        <f>S86*H86</f>
        <v>0</v>
      </c>
      <c r="AR86" s="21" t="s">
        <v>212</v>
      </c>
      <c r="AT86" s="21" t="s">
        <v>207</v>
      </c>
      <c r="AU86" s="21" t="s">
        <v>73</v>
      </c>
      <c r="AY86" s="21" t="s">
        <v>213</v>
      </c>
      <c r="BE86" s="213">
        <f>IF(N86="základní",J86,0)</f>
        <v>0</v>
      </c>
      <c r="BF86" s="213">
        <f>IF(N86="snížená",J86,0)</f>
        <v>0</v>
      </c>
      <c r="BG86" s="213">
        <f>IF(N86="zákl. přenesená",J86,0)</f>
        <v>0</v>
      </c>
      <c r="BH86" s="213">
        <f>IF(N86="sníž. přenesená",J86,0)</f>
        <v>0</v>
      </c>
      <c r="BI86" s="213">
        <f>IF(N86="nulová",J86,0)</f>
        <v>0</v>
      </c>
      <c r="BJ86" s="21" t="s">
        <v>80</v>
      </c>
      <c r="BK86" s="213">
        <f>ROUND(I86*H86,2)</f>
        <v>0</v>
      </c>
      <c r="BL86" s="21" t="s">
        <v>212</v>
      </c>
      <c r="BM86" s="21" t="s">
        <v>722</v>
      </c>
    </row>
    <row r="87" s="1" customFormat="1">
      <c r="B87" s="43"/>
      <c r="C87" s="71"/>
      <c r="D87" s="214" t="s">
        <v>215</v>
      </c>
      <c r="E87" s="71"/>
      <c r="F87" s="215" t="s">
        <v>223</v>
      </c>
      <c r="G87" s="71"/>
      <c r="H87" s="71"/>
      <c r="I87" s="186"/>
      <c r="J87" s="71"/>
      <c r="K87" s="71"/>
      <c r="L87" s="69"/>
      <c r="M87" s="216"/>
      <c r="N87" s="44"/>
      <c r="O87" s="44"/>
      <c r="P87" s="44"/>
      <c r="Q87" s="44"/>
      <c r="R87" s="44"/>
      <c r="S87" s="44"/>
      <c r="T87" s="92"/>
      <c r="AT87" s="21" t="s">
        <v>215</v>
      </c>
      <c r="AU87" s="21" t="s">
        <v>73</v>
      </c>
    </row>
    <row r="88" s="10" customFormat="1">
      <c r="B88" s="228"/>
      <c r="C88" s="229"/>
      <c r="D88" s="214" t="s">
        <v>217</v>
      </c>
      <c r="E88" s="230" t="s">
        <v>21</v>
      </c>
      <c r="F88" s="231" t="s">
        <v>723</v>
      </c>
      <c r="G88" s="229"/>
      <c r="H88" s="230" t="s">
        <v>21</v>
      </c>
      <c r="I88" s="232"/>
      <c r="J88" s="229"/>
      <c r="K88" s="229"/>
      <c r="L88" s="233"/>
      <c r="M88" s="234"/>
      <c r="N88" s="235"/>
      <c r="O88" s="235"/>
      <c r="P88" s="235"/>
      <c r="Q88" s="235"/>
      <c r="R88" s="235"/>
      <c r="S88" s="235"/>
      <c r="T88" s="236"/>
      <c r="AT88" s="237" t="s">
        <v>217</v>
      </c>
      <c r="AU88" s="237" t="s">
        <v>73</v>
      </c>
      <c r="AV88" s="10" t="s">
        <v>80</v>
      </c>
      <c r="AW88" s="10" t="s">
        <v>37</v>
      </c>
      <c r="AX88" s="10" t="s">
        <v>73</v>
      </c>
      <c r="AY88" s="237" t="s">
        <v>213</v>
      </c>
    </row>
    <row r="89" s="9" customFormat="1">
      <c r="B89" s="217"/>
      <c r="C89" s="218"/>
      <c r="D89" s="214" t="s">
        <v>217</v>
      </c>
      <c r="E89" s="219" t="s">
        <v>21</v>
      </c>
      <c r="F89" s="220" t="s">
        <v>724</v>
      </c>
      <c r="G89" s="218"/>
      <c r="H89" s="221">
        <v>104</v>
      </c>
      <c r="I89" s="222"/>
      <c r="J89" s="218"/>
      <c r="K89" s="218"/>
      <c r="L89" s="223"/>
      <c r="M89" s="224"/>
      <c r="N89" s="225"/>
      <c r="O89" s="225"/>
      <c r="P89" s="225"/>
      <c r="Q89" s="225"/>
      <c r="R89" s="225"/>
      <c r="S89" s="225"/>
      <c r="T89" s="226"/>
      <c r="AT89" s="227" t="s">
        <v>217</v>
      </c>
      <c r="AU89" s="227" t="s">
        <v>73</v>
      </c>
      <c r="AV89" s="9" t="s">
        <v>82</v>
      </c>
      <c r="AW89" s="9" t="s">
        <v>37</v>
      </c>
      <c r="AX89" s="9" t="s">
        <v>80</v>
      </c>
      <c r="AY89" s="227" t="s">
        <v>213</v>
      </c>
    </row>
    <row r="90" s="1" customFormat="1" ht="76.5" customHeight="1">
      <c r="B90" s="43"/>
      <c r="C90" s="202" t="s">
        <v>226</v>
      </c>
      <c r="D90" s="202" t="s">
        <v>207</v>
      </c>
      <c r="E90" s="203" t="s">
        <v>725</v>
      </c>
      <c r="F90" s="204" t="s">
        <v>726</v>
      </c>
      <c r="G90" s="205" t="s">
        <v>221</v>
      </c>
      <c r="H90" s="206">
        <v>6</v>
      </c>
      <c r="I90" s="207"/>
      <c r="J90" s="208">
        <f>ROUND(I90*H90,2)</f>
        <v>0</v>
      </c>
      <c r="K90" s="204" t="s">
        <v>211</v>
      </c>
      <c r="L90" s="69"/>
      <c r="M90" s="209" t="s">
        <v>21</v>
      </c>
      <c r="N90" s="210" t="s">
        <v>44</v>
      </c>
      <c r="O90" s="44"/>
      <c r="P90" s="211">
        <f>O90*H90</f>
        <v>0</v>
      </c>
      <c r="Q90" s="211">
        <v>0</v>
      </c>
      <c r="R90" s="211">
        <f>Q90*H90</f>
        <v>0</v>
      </c>
      <c r="S90" s="211">
        <v>0</v>
      </c>
      <c r="T90" s="212">
        <f>S90*H90</f>
        <v>0</v>
      </c>
      <c r="AR90" s="21" t="s">
        <v>212</v>
      </c>
      <c r="AT90" s="21" t="s">
        <v>207</v>
      </c>
      <c r="AU90" s="21" t="s">
        <v>73</v>
      </c>
      <c r="AY90" s="21" t="s">
        <v>213</v>
      </c>
      <c r="BE90" s="213">
        <f>IF(N90="základní",J90,0)</f>
        <v>0</v>
      </c>
      <c r="BF90" s="213">
        <f>IF(N90="snížená",J90,0)</f>
        <v>0</v>
      </c>
      <c r="BG90" s="213">
        <f>IF(N90="zákl. přenesená",J90,0)</f>
        <v>0</v>
      </c>
      <c r="BH90" s="213">
        <f>IF(N90="sníž. přenesená",J90,0)</f>
        <v>0</v>
      </c>
      <c r="BI90" s="213">
        <f>IF(N90="nulová",J90,0)</f>
        <v>0</v>
      </c>
      <c r="BJ90" s="21" t="s">
        <v>80</v>
      </c>
      <c r="BK90" s="213">
        <f>ROUND(I90*H90,2)</f>
        <v>0</v>
      </c>
      <c r="BL90" s="21" t="s">
        <v>212</v>
      </c>
      <c r="BM90" s="21" t="s">
        <v>727</v>
      </c>
    </row>
    <row r="91" s="1" customFormat="1">
      <c r="B91" s="43"/>
      <c r="C91" s="71"/>
      <c r="D91" s="214" t="s">
        <v>215</v>
      </c>
      <c r="E91" s="71"/>
      <c r="F91" s="215" t="s">
        <v>322</v>
      </c>
      <c r="G91" s="71"/>
      <c r="H91" s="71"/>
      <c r="I91" s="186"/>
      <c r="J91" s="71"/>
      <c r="K91" s="71"/>
      <c r="L91" s="69"/>
      <c r="M91" s="216"/>
      <c r="N91" s="44"/>
      <c r="O91" s="44"/>
      <c r="P91" s="44"/>
      <c r="Q91" s="44"/>
      <c r="R91" s="44"/>
      <c r="S91" s="44"/>
      <c r="T91" s="92"/>
      <c r="AT91" s="21" t="s">
        <v>215</v>
      </c>
      <c r="AU91" s="21" t="s">
        <v>73</v>
      </c>
    </row>
    <row r="92" s="9" customFormat="1">
      <c r="B92" s="217"/>
      <c r="C92" s="218"/>
      <c r="D92" s="214" t="s">
        <v>217</v>
      </c>
      <c r="E92" s="219" t="s">
        <v>21</v>
      </c>
      <c r="F92" s="220" t="s">
        <v>243</v>
      </c>
      <c r="G92" s="218"/>
      <c r="H92" s="221">
        <v>6</v>
      </c>
      <c r="I92" s="222"/>
      <c r="J92" s="218"/>
      <c r="K92" s="218"/>
      <c r="L92" s="223"/>
      <c r="M92" s="224"/>
      <c r="N92" s="225"/>
      <c r="O92" s="225"/>
      <c r="P92" s="225"/>
      <c r="Q92" s="225"/>
      <c r="R92" s="225"/>
      <c r="S92" s="225"/>
      <c r="T92" s="226"/>
      <c r="AT92" s="227" t="s">
        <v>217</v>
      </c>
      <c r="AU92" s="227" t="s">
        <v>73</v>
      </c>
      <c r="AV92" s="9" t="s">
        <v>82</v>
      </c>
      <c r="AW92" s="9" t="s">
        <v>37</v>
      </c>
      <c r="AX92" s="9" t="s">
        <v>80</v>
      </c>
      <c r="AY92" s="227" t="s">
        <v>213</v>
      </c>
    </row>
    <row r="93" s="1" customFormat="1" ht="25.5" customHeight="1">
      <c r="B93" s="43"/>
      <c r="C93" s="238" t="s">
        <v>212</v>
      </c>
      <c r="D93" s="238" t="s">
        <v>232</v>
      </c>
      <c r="E93" s="239" t="s">
        <v>329</v>
      </c>
      <c r="F93" s="240" t="s">
        <v>330</v>
      </c>
      <c r="G93" s="241" t="s">
        <v>221</v>
      </c>
      <c r="H93" s="242">
        <v>6</v>
      </c>
      <c r="I93" s="243"/>
      <c r="J93" s="244">
        <f>ROUND(I93*H93,2)</f>
        <v>0</v>
      </c>
      <c r="K93" s="240" t="s">
        <v>211</v>
      </c>
      <c r="L93" s="245"/>
      <c r="M93" s="246" t="s">
        <v>21</v>
      </c>
      <c r="N93" s="247" t="s">
        <v>44</v>
      </c>
      <c r="O93" s="44"/>
      <c r="P93" s="211">
        <f>O93*H93</f>
        <v>0</v>
      </c>
      <c r="Q93" s="211">
        <v>0.06021</v>
      </c>
      <c r="R93" s="211">
        <f>Q93*H93</f>
        <v>0.36126000000000003</v>
      </c>
      <c r="S93" s="211">
        <v>0</v>
      </c>
      <c r="T93" s="212">
        <f>S93*H93</f>
        <v>0</v>
      </c>
      <c r="AR93" s="21" t="s">
        <v>235</v>
      </c>
      <c r="AT93" s="21" t="s">
        <v>232</v>
      </c>
      <c r="AU93" s="21" t="s">
        <v>73</v>
      </c>
      <c r="AY93" s="21" t="s">
        <v>213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21" t="s">
        <v>80</v>
      </c>
      <c r="BK93" s="213">
        <f>ROUND(I93*H93,2)</f>
        <v>0</v>
      </c>
      <c r="BL93" s="21" t="s">
        <v>212</v>
      </c>
      <c r="BM93" s="21" t="s">
        <v>728</v>
      </c>
    </row>
    <row r="94" s="10" customFormat="1">
      <c r="B94" s="228"/>
      <c r="C94" s="229"/>
      <c r="D94" s="214" t="s">
        <v>217</v>
      </c>
      <c r="E94" s="230" t="s">
        <v>21</v>
      </c>
      <c r="F94" s="231" t="s">
        <v>328</v>
      </c>
      <c r="G94" s="229"/>
      <c r="H94" s="230" t="s">
        <v>21</v>
      </c>
      <c r="I94" s="232"/>
      <c r="J94" s="229"/>
      <c r="K94" s="229"/>
      <c r="L94" s="233"/>
      <c r="M94" s="234"/>
      <c r="N94" s="235"/>
      <c r="O94" s="235"/>
      <c r="P94" s="235"/>
      <c r="Q94" s="235"/>
      <c r="R94" s="235"/>
      <c r="S94" s="235"/>
      <c r="T94" s="236"/>
      <c r="AT94" s="237" t="s">
        <v>217</v>
      </c>
      <c r="AU94" s="237" t="s">
        <v>73</v>
      </c>
      <c r="AV94" s="10" t="s">
        <v>80</v>
      </c>
      <c r="AW94" s="10" t="s">
        <v>37</v>
      </c>
      <c r="AX94" s="10" t="s">
        <v>73</v>
      </c>
      <c r="AY94" s="237" t="s">
        <v>213</v>
      </c>
    </row>
    <row r="95" s="9" customFormat="1">
      <c r="B95" s="217"/>
      <c r="C95" s="218"/>
      <c r="D95" s="214" t="s">
        <v>217</v>
      </c>
      <c r="E95" s="219" t="s">
        <v>21</v>
      </c>
      <c r="F95" s="220" t="s">
        <v>243</v>
      </c>
      <c r="G95" s="218"/>
      <c r="H95" s="221">
        <v>6</v>
      </c>
      <c r="I95" s="222"/>
      <c r="J95" s="218"/>
      <c r="K95" s="218"/>
      <c r="L95" s="223"/>
      <c r="M95" s="224"/>
      <c r="N95" s="225"/>
      <c r="O95" s="225"/>
      <c r="P95" s="225"/>
      <c r="Q95" s="225"/>
      <c r="R95" s="225"/>
      <c r="S95" s="225"/>
      <c r="T95" s="226"/>
      <c r="AT95" s="227" t="s">
        <v>217</v>
      </c>
      <c r="AU95" s="227" t="s">
        <v>73</v>
      </c>
      <c r="AV95" s="9" t="s">
        <v>82</v>
      </c>
      <c r="AW95" s="9" t="s">
        <v>37</v>
      </c>
      <c r="AX95" s="9" t="s">
        <v>80</v>
      </c>
      <c r="AY95" s="227" t="s">
        <v>213</v>
      </c>
    </row>
    <row r="96" s="1" customFormat="1" ht="63.75" customHeight="1">
      <c r="B96" s="43"/>
      <c r="C96" s="202" t="s">
        <v>237</v>
      </c>
      <c r="D96" s="202" t="s">
        <v>207</v>
      </c>
      <c r="E96" s="203" t="s">
        <v>729</v>
      </c>
      <c r="F96" s="204" t="s">
        <v>730</v>
      </c>
      <c r="G96" s="205" t="s">
        <v>221</v>
      </c>
      <c r="H96" s="206">
        <v>6</v>
      </c>
      <c r="I96" s="207"/>
      <c r="J96" s="208">
        <f>ROUND(I96*H96,2)</f>
        <v>0</v>
      </c>
      <c r="K96" s="204" t="s">
        <v>211</v>
      </c>
      <c r="L96" s="69"/>
      <c r="M96" s="209" t="s">
        <v>21</v>
      </c>
      <c r="N96" s="210" t="s">
        <v>44</v>
      </c>
      <c r="O96" s="44"/>
      <c r="P96" s="211">
        <f>O96*H96</f>
        <v>0</v>
      </c>
      <c r="Q96" s="211">
        <v>0</v>
      </c>
      <c r="R96" s="211">
        <f>Q96*H96</f>
        <v>0</v>
      </c>
      <c r="S96" s="211">
        <v>0</v>
      </c>
      <c r="T96" s="212">
        <f>S96*H96</f>
        <v>0</v>
      </c>
      <c r="AR96" s="21" t="s">
        <v>212</v>
      </c>
      <c r="AT96" s="21" t="s">
        <v>207</v>
      </c>
      <c r="AU96" s="21" t="s">
        <v>73</v>
      </c>
      <c r="AY96" s="21" t="s">
        <v>213</v>
      </c>
      <c r="BE96" s="213">
        <f>IF(N96="základní",J96,0)</f>
        <v>0</v>
      </c>
      <c r="BF96" s="213">
        <f>IF(N96="snížená",J96,0)</f>
        <v>0</v>
      </c>
      <c r="BG96" s="213">
        <f>IF(N96="zákl. přenesená",J96,0)</f>
        <v>0</v>
      </c>
      <c r="BH96" s="213">
        <f>IF(N96="sníž. přenesená",J96,0)</f>
        <v>0</v>
      </c>
      <c r="BI96" s="213">
        <f>IF(N96="nulová",J96,0)</f>
        <v>0</v>
      </c>
      <c r="BJ96" s="21" t="s">
        <v>80</v>
      </c>
      <c r="BK96" s="213">
        <f>ROUND(I96*H96,2)</f>
        <v>0</v>
      </c>
      <c r="BL96" s="21" t="s">
        <v>212</v>
      </c>
      <c r="BM96" s="21" t="s">
        <v>731</v>
      </c>
    </row>
    <row r="97" s="1" customFormat="1">
      <c r="B97" s="43"/>
      <c r="C97" s="71"/>
      <c r="D97" s="214" t="s">
        <v>215</v>
      </c>
      <c r="E97" s="71"/>
      <c r="F97" s="215" t="s">
        <v>322</v>
      </c>
      <c r="G97" s="71"/>
      <c r="H97" s="71"/>
      <c r="I97" s="186"/>
      <c r="J97" s="71"/>
      <c r="K97" s="71"/>
      <c r="L97" s="69"/>
      <c r="M97" s="216"/>
      <c r="N97" s="44"/>
      <c r="O97" s="44"/>
      <c r="P97" s="44"/>
      <c r="Q97" s="44"/>
      <c r="R97" s="44"/>
      <c r="S97" s="44"/>
      <c r="T97" s="92"/>
      <c r="AT97" s="21" t="s">
        <v>215</v>
      </c>
      <c r="AU97" s="21" t="s">
        <v>73</v>
      </c>
    </row>
    <row r="98" s="9" customFormat="1">
      <c r="B98" s="217"/>
      <c r="C98" s="218"/>
      <c r="D98" s="214" t="s">
        <v>217</v>
      </c>
      <c r="E98" s="219" t="s">
        <v>21</v>
      </c>
      <c r="F98" s="220" t="s">
        <v>243</v>
      </c>
      <c r="G98" s="218"/>
      <c r="H98" s="221">
        <v>6</v>
      </c>
      <c r="I98" s="222"/>
      <c r="J98" s="218"/>
      <c r="K98" s="218"/>
      <c r="L98" s="223"/>
      <c r="M98" s="224"/>
      <c r="N98" s="225"/>
      <c r="O98" s="225"/>
      <c r="P98" s="225"/>
      <c r="Q98" s="225"/>
      <c r="R98" s="225"/>
      <c r="S98" s="225"/>
      <c r="T98" s="226"/>
      <c r="AT98" s="227" t="s">
        <v>217</v>
      </c>
      <c r="AU98" s="227" t="s">
        <v>73</v>
      </c>
      <c r="AV98" s="9" t="s">
        <v>82</v>
      </c>
      <c r="AW98" s="9" t="s">
        <v>37</v>
      </c>
      <c r="AX98" s="9" t="s">
        <v>80</v>
      </c>
      <c r="AY98" s="227" t="s">
        <v>213</v>
      </c>
    </row>
    <row r="99" s="1" customFormat="1" ht="25.5" customHeight="1">
      <c r="B99" s="43"/>
      <c r="C99" s="238" t="s">
        <v>243</v>
      </c>
      <c r="D99" s="238" t="s">
        <v>232</v>
      </c>
      <c r="E99" s="239" t="s">
        <v>325</v>
      </c>
      <c r="F99" s="240" t="s">
        <v>326</v>
      </c>
      <c r="G99" s="241" t="s">
        <v>221</v>
      </c>
      <c r="H99" s="242">
        <v>6</v>
      </c>
      <c r="I99" s="243"/>
      <c r="J99" s="244">
        <f>ROUND(I99*H99,2)</f>
        <v>0</v>
      </c>
      <c r="K99" s="240" t="s">
        <v>211</v>
      </c>
      <c r="L99" s="245"/>
      <c r="M99" s="246" t="s">
        <v>21</v>
      </c>
      <c r="N99" s="247" t="s">
        <v>44</v>
      </c>
      <c r="O99" s="44"/>
      <c r="P99" s="211">
        <f>O99*H99</f>
        <v>0</v>
      </c>
      <c r="Q99" s="211">
        <v>0.064979999999999996</v>
      </c>
      <c r="R99" s="211">
        <f>Q99*H99</f>
        <v>0.38988</v>
      </c>
      <c r="S99" s="211">
        <v>0</v>
      </c>
      <c r="T99" s="212">
        <f>S99*H99</f>
        <v>0</v>
      </c>
      <c r="AR99" s="21" t="s">
        <v>235</v>
      </c>
      <c r="AT99" s="21" t="s">
        <v>232</v>
      </c>
      <c r="AU99" s="21" t="s">
        <v>73</v>
      </c>
      <c r="AY99" s="21" t="s">
        <v>213</v>
      </c>
      <c r="BE99" s="213">
        <f>IF(N99="základní",J99,0)</f>
        <v>0</v>
      </c>
      <c r="BF99" s="213">
        <f>IF(N99="snížená",J99,0)</f>
        <v>0</v>
      </c>
      <c r="BG99" s="213">
        <f>IF(N99="zákl. přenesená",J99,0)</f>
        <v>0</v>
      </c>
      <c r="BH99" s="213">
        <f>IF(N99="sníž. přenesená",J99,0)</f>
        <v>0</v>
      </c>
      <c r="BI99" s="213">
        <f>IF(N99="nulová",J99,0)</f>
        <v>0</v>
      </c>
      <c r="BJ99" s="21" t="s">
        <v>80</v>
      </c>
      <c r="BK99" s="213">
        <f>ROUND(I99*H99,2)</f>
        <v>0</v>
      </c>
      <c r="BL99" s="21" t="s">
        <v>212</v>
      </c>
      <c r="BM99" s="21" t="s">
        <v>732</v>
      </c>
    </row>
    <row r="100" s="10" customFormat="1">
      <c r="B100" s="228"/>
      <c r="C100" s="229"/>
      <c r="D100" s="214" t="s">
        <v>217</v>
      </c>
      <c r="E100" s="230" t="s">
        <v>21</v>
      </c>
      <c r="F100" s="231" t="s">
        <v>328</v>
      </c>
      <c r="G100" s="229"/>
      <c r="H100" s="230" t="s">
        <v>21</v>
      </c>
      <c r="I100" s="232"/>
      <c r="J100" s="229"/>
      <c r="K100" s="229"/>
      <c r="L100" s="233"/>
      <c r="M100" s="234"/>
      <c r="N100" s="235"/>
      <c r="O100" s="235"/>
      <c r="P100" s="235"/>
      <c r="Q100" s="235"/>
      <c r="R100" s="235"/>
      <c r="S100" s="235"/>
      <c r="T100" s="236"/>
      <c r="AT100" s="237" t="s">
        <v>217</v>
      </c>
      <c r="AU100" s="237" t="s">
        <v>73</v>
      </c>
      <c r="AV100" s="10" t="s">
        <v>80</v>
      </c>
      <c r="AW100" s="10" t="s">
        <v>37</v>
      </c>
      <c r="AX100" s="10" t="s">
        <v>73</v>
      </c>
      <c r="AY100" s="237" t="s">
        <v>213</v>
      </c>
    </row>
    <row r="101" s="9" customFormat="1">
      <c r="B101" s="217"/>
      <c r="C101" s="218"/>
      <c r="D101" s="214" t="s">
        <v>217</v>
      </c>
      <c r="E101" s="219" t="s">
        <v>21</v>
      </c>
      <c r="F101" s="220" t="s">
        <v>243</v>
      </c>
      <c r="G101" s="218"/>
      <c r="H101" s="221">
        <v>6</v>
      </c>
      <c r="I101" s="222"/>
      <c r="J101" s="218"/>
      <c r="K101" s="218"/>
      <c r="L101" s="223"/>
      <c r="M101" s="224"/>
      <c r="N101" s="225"/>
      <c r="O101" s="225"/>
      <c r="P101" s="225"/>
      <c r="Q101" s="225"/>
      <c r="R101" s="225"/>
      <c r="S101" s="225"/>
      <c r="T101" s="226"/>
      <c r="AT101" s="227" t="s">
        <v>217</v>
      </c>
      <c r="AU101" s="227" t="s">
        <v>73</v>
      </c>
      <c r="AV101" s="9" t="s">
        <v>82</v>
      </c>
      <c r="AW101" s="9" t="s">
        <v>37</v>
      </c>
      <c r="AX101" s="9" t="s">
        <v>80</v>
      </c>
      <c r="AY101" s="227" t="s">
        <v>213</v>
      </c>
    </row>
    <row r="102" s="1" customFormat="1" ht="51" customHeight="1">
      <c r="B102" s="43"/>
      <c r="C102" s="202" t="s">
        <v>247</v>
      </c>
      <c r="D102" s="202" t="s">
        <v>207</v>
      </c>
      <c r="E102" s="203" t="s">
        <v>227</v>
      </c>
      <c r="F102" s="204" t="s">
        <v>228</v>
      </c>
      <c r="G102" s="205" t="s">
        <v>210</v>
      </c>
      <c r="H102" s="206">
        <v>350</v>
      </c>
      <c r="I102" s="207"/>
      <c r="J102" s="208">
        <f>ROUND(I102*H102,2)</f>
        <v>0</v>
      </c>
      <c r="K102" s="204" t="s">
        <v>211</v>
      </c>
      <c r="L102" s="69"/>
      <c r="M102" s="209" t="s">
        <v>21</v>
      </c>
      <c r="N102" s="210" t="s">
        <v>44</v>
      </c>
      <c r="O102" s="44"/>
      <c r="P102" s="211">
        <f>O102*H102</f>
        <v>0</v>
      </c>
      <c r="Q102" s="211">
        <v>0</v>
      </c>
      <c r="R102" s="211">
        <f>Q102*H102</f>
        <v>0</v>
      </c>
      <c r="S102" s="211">
        <v>0</v>
      </c>
      <c r="T102" s="212">
        <f>S102*H102</f>
        <v>0</v>
      </c>
      <c r="AR102" s="21" t="s">
        <v>212</v>
      </c>
      <c r="AT102" s="21" t="s">
        <v>207</v>
      </c>
      <c r="AU102" s="21" t="s">
        <v>73</v>
      </c>
      <c r="AY102" s="21" t="s">
        <v>213</v>
      </c>
      <c r="BE102" s="213">
        <f>IF(N102="základní",J102,0)</f>
        <v>0</v>
      </c>
      <c r="BF102" s="213">
        <f>IF(N102="snížená",J102,0)</f>
        <v>0</v>
      </c>
      <c r="BG102" s="213">
        <f>IF(N102="zákl. přenesená",J102,0)</f>
        <v>0</v>
      </c>
      <c r="BH102" s="213">
        <f>IF(N102="sníž. přenesená",J102,0)</f>
        <v>0</v>
      </c>
      <c r="BI102" s="213">
        <f>IF(N102="nulová",J102,0)</f>
        <v>0</v>
      </c>
      <c r="BJ102" s="21" t="s">
        <v>80</v>
      </c>
      <c r="BK102" s="213">
        <f>ROUND(I102*H102,2)</f>
        <v>0</v>
      </c>
      <c r="BL102" s="21" t="s">
        <v>212</v>
      </c>
      <c r="BM102" s="21" t="s">
        <v>733</v>
      </c>
    </row>
    <row r="103" s="1" customFormat="1">
      <c r="B103" s="43"/>
      <c r="C103" s="71"/>
      <c r="D103" s="214" t="s">
        <v>215</v>
      </c>
      <c r="E103" s="71"/>
      <c r="F103" s="215" t="s">
        <v>230</v>
      </c>
      <c r="G103" s="71"/>
      <c r="H103" s="71"/>
      <c r="I103" s="186"/>
      <c r="J103" s="71"/>
      <c r="K103" s="71"/>
      <c r="L103" s="69"/>
      <c r="M103" s="216"/>
      <c r="N103" s="44"/>
      <c r="O103" s="44"/>
      <c r="P103" s="44"/>
      <c r="Q103" s="44"/>
      <c r="R103" s="44"/>
      <c r="S103" s="44"/>
      <c r="T103" s="92"/>
      <c r="AT103" s="21" t="s">
        <v>215</v>
      </c>
      <c r="AU103" s="21" t="s">
        <v>73</v>
      </c>
    </row>
    <row r="104" s="9" customFormat="1">
      <c r="B104" s="217"/>
      <c r="C104" s="218"/>
      <c r="D104" s="214" t="s">
        <v>217</v>
      </c>
      <c r="E104" s="219" t="s">
        <v>21</v>
      </c>
      <c r="F104" s="220" t="s">
        <v>734</v>
      </c>
      <c r="G104" s="218"/>
      <c r="H104" s="221">
        <v>350</v>
      </c>
      <c r="I104" s="222"/>
      <c r="J104" s="218"/>
      <c r="K104" s="218"/>
      <c r="L104" s="223"/>
      <c r="M104" s="224"/>
      <c r="N104" s="225"/>
      <c r="O104" s="225"/>
      <c r="P104" s="225"/>
      <c r="Q104" s="225"/>
      <c r="R104" s="225"/>
      <c r="S104" s="225"/>
      <c r="T104" s="226"/>
      <c r="AT104" s="227" t="s">
        <v>217</v>
      </c>
      <c r="AU104" s="227" t="s">
        <v>73</v>
      </c>
      <c r="AV104" s="9" t="s">
        <v>82</v>
      </c>
      <c r="AW104" s="9" t="s">
        <v>37</v>
      </c>
      <c r="AX104" s="9" t="s">
        <v>80</v>
      </c>
      <c r="AY104" s="227" t="s">
        <v>213</v>
      </c>
    </row>
    <row r="105" s="1" customFormat="1" ht="16.5" customHeight="1">
      <c r="B105" s="43"/>
      <c r="C105" s="238" t="s">
        <v>235</v>
      </c>
      <c r="D105" s="238" t="s">
        <v>232</v>
      </c>
      <c r="E105" s="239" t="s">
        <v>233</v>
      </c>
      <c r="F105" s="240" t="s">
        <v>234</v>
      </c>
      <c r="G105" s="241" t="s">
        <v>210</v>
      </c>
      <c r="H105" s="242">
        <v>350</v>
      </c>
      <c r="I105" s="243"/>
      <c r="J105" s="244">
        <f>ROUND(I105*H105,2)</f>
        <v>0</v>
      </c>
      <c r="K105" s="240" t="s">
        <v>211</v>
      </c>
      <c r="L105" s="245"/>
      <c r="M105" s="246" t="s">
        <v>21</v>
      </c>
      <c r="N105" s="247" t="s">
        <v>44</v>
      </c>
      <c r="O105" s="44"/>
      <c r="P105" s="211">
        <f>O105*H105</f>
        <v>0</v>
      </c>
      <c r="Q105" s="211">
        <v>0.00021000000000000001</v>
      </c>
      <c r="R105" s="211">
        <f>Q105*H105</f>
        <v>0.07350000000000001</v>
      </c>
      <c r="S105" s="211">
        <v>0</v>
      </c>
      <c r="T105" s="212">
        <f>S105*H105</f>
        <v>0</v>
      </c>
      <c r="AR105" s="21" t="s">
        <v>235</v>
      </c>
      <c r="AT105" s="21" t="s">
        <v>232</v>
      </c>
      <c r="AU105" s="21" t="s">
        <v>73</v>
      </c>
      <c r="AY105" s="21" t="s">
        <v>213</v>
      </c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21" t="s">
        <v>80</v>
      </c>
      <c r="BK105" s="213">
        <f>ROUND(I105*H105,2)</f>
        <v>0</v>
      </c>
      <c r="BL105" s="21" t="s">
        <v>212</v>
      </c>
      <c r="BM105" s="21" t="s">
        <v>735</v>
      </c>
    </row>
    <row r="106" s="9" customFormat="1">
      <c r="B106" s="217"/>
      <c r="C106" s="218"/>
      <c r="D106" s="214" t="s">
        <v>217</v>
      </c>
      <c r="E106" s="219" t="s">
        <v>21</v>
      </c>
      <c r="F106" s="220" t="s">
        <v>734</v>
      </c>
      <c r="G106" s="218"/>
      <c r="H106" s="221">
        <v>350</v>
      </c>
      <c r="I106" s="222"/>
      <c r="J106" s="218"/>
      <c r="K106" s="218"/>
      <c r="L106" s="223"/>
      <c r="M106" s="224"/>
      <c r="N106" s="225"/>
      <c r="O106" s="225"/>
      <c r="P106" s="225"/>
      <c r="Q106" s="225"/>
      <c r="R106" s="225"/>
      <c r="S106" s="225"/>
      <c r="T106" s="226"/>
      <c r="AT106" s="227" t="s">
        <v>217</v>
      </c>
      <c r="AU106" s="227" t="s">
        <v>73</v>
      </c>
      <c r="AV106" s="9" t="s">
        <v>82</v>
      </c>
      <c r="AW106" s="9" t="s">
        <v>37</v>
      </c>
      <c r="AX106" s="9" t="s">
        <v>80</v>
      </c>
      <c r="AY106" s="227" t="s">
        <v>213</v>
      </c>
    </row>
    <row r="107" s="1" customFormat="1" ht="51" customHeight="1">
      <c r="B107" s="43"/>
      <c r="C107" s="202" t="s">
        <v>256</v>
      </c>
      <c r="D107" s="202" t="s">
        <v>207</v>
      </c>
      <c r="E107" s="203" t="s">
        <v>238</v>
      </c>
      <c r="F107" s="204" t="s">
        <v>239</v>
      </c>
      <c r="G107" s="205" t="s">
        <v>210</v>
      </c>
      <c r="H107" s="206">
        <v>700</v>
      </c>
      <c r="I107" s="207"/>
      <c r="J107" s="208">
        <f>ROUND(I107*H107,2)</f>
        <v>0</v>
      </c>
      <c r="K107" s="204" t="s">
        <v>211</v>
      </c>
      <c r="L107" s="69"/>
      <c r="M107" s="209" t="s">
        <v>21</v>
      </c>
      <c r="N107" s="210" t="s">
        <v>44</v>
      </c>
      <c r="O107" s="44"/>
      <c r="P107" s="211">
        <f>O107*H107</f>
        <v>0</v>
      </c>
      <c r="Q107" s="211">
        <v>0</v>
      </c>
      <c r="R107" s="211">
        <f>Q107*H107</f>
        <v>0</v>
      </c>
      <c r="S107" s="211">
        <v>0</v>
      </c>
      <c r="T107" s="212">
        <f>S107*H107</f>
        <v>0</v>
      </c>
      <c r="AR107" s="21" t="s">
        <v>212</v>
      </c>
      <c r="AT107" s="21" t="s">
        <v>207</v>
      </c>
      <c r="AU107" s="21" t="s">
        <v>73</v>
      </c>
      <c r="AY107" s="21" t="s">
        <v>213</v>
      </c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21" t="s">
        <v>80</v>
      </c>
      <c r="BK107" s="213">
        <f>ROUND(I107*H107,2)</f>
        <v>0</v>
      </c>
      <c r="BL107" s="21" t="s">
        <v>212</v>
      </c>
      <c r="BM107" s="21" t="s">
        <v>736</v>
      </c>
    </row>
    <row r="108" s="1" customFormat="1">
      <c r="B108" s="43"/>
      <c r="C108" s="71"/>
      <c r="D108" s="214" t="s">
        <v>215</v>
      </c>
      <c r="E108" s="71"/>
      <c r="F108" s="215" t="s">
        <v>241</v>
      </c>
      <c r="G108" s="71"/>
      <c r="H108" s="71"/>
      <c r="I108" s="186"/>
      <c r="J108" s="71"/>
      <c r="K108" s="71"/>
      <c r="L108" s="69"/>
      <c r="M108" s="216"/>
      <c r="N108" s="44"/>
      <c r="O108" s="44"/>
      <c r="P108" s="44"/>
      <c r="Q108" s="44"/>
      <c r="R108" s="44"/>
      <c r="S108" s="44"/>
      <c r="T108" s="92"/>
      <c r="AT108" s="21" t="s">
        <v>215</v>
      </c>
      <c r="AU108" s="21" t="s">
        <v>73</v>
      </c>
    </row>
    <row r="109" s="9" customFormat="1">
      <c r="B109" s="217"/>
      <c r="C109" s="218"/>
      <c r="D109" s="214" t="s">
        <v>217</v>
      </c>
      <c r="E109" s="219" t="s">
        <v>21</v>
      </c>
      <c r="F109" s="220" t="s">
        <v>737</v>
      </c>
      <c r="G109" s="218"/>
      <c r="H109" s="221">
        <v>700</v>
      </c>
      <c r="I109" s="222"/>
      <c r="J109" s="218"/>
      <c r="K109" s="218"/>
      <c r="L109" s="223"/>
      <c r="M109" s="224"/>
      <c r="N109" s="225"/>
      <c r="O109" s="225"/>
      <c r="P109" s="225"/>
      <c r="Q109" s="225"/>
      <c r="R109" s="225"/>
      <c r="S109" s="225"/>
      <c r="T109" s="226"/>
      <c r="AT109" s="227" t="s">
        <v>217</v>
      </c>
      <c r="AU109" s="227" t="s">
        <v>73</v>
      </c>
      <c r="AV109" s="9" t="s">
        <v>82</v>
      </c>
      <c r="AW109" s="9" t="s">
        <v>37</v>
      </c>
      <c r="AX109" s="9" t="s">
        <v>80</v>
      </c>
      <c r="AY109" s="227" t="s">
        <v>213</v>
      </c>
    </row>
    <row r="110" s="1" customFormat="1" ht="16.5" customHeight="1">
      <c r="B110" s="43"/>
      <c r="C110" s="238" t="s">
        <v>175</v>
      </c>
      <c r="D110" s="238" t="s">
        <v>232</v>
      </c>
      <c r="E110" s="239" t="s">
        <v>244</v>
      </c>
      <c r="F110" s="240" t="s">
        <v>245</v>
      </c>
      <c r="G110" s="241" t="s">
        <v>210</v>
      </c>
      <c r="H110" s="242">
        <v>700</v>
      </c>
      <c r="I110" s="243"/>
      <c r="J110" s="244">
        <f>ROUND(I110*H110,2)</f>
        <v>0</v>
      </c>
      <c r="K110" s="240" t="s">
        <v>211</v>
      </c>
      <c r="L110" s="245"/>
      <c r="M110" s="246" t="s">
        <v>21</v>
      </c>
      <c r="N110" s="247" t="s">
        <v>44</v>
      </c>
      <c r="O110" s="44"/>
      <c r="P110" s="211">
        <f>O110*H110</f>
        <v>0</v>
      </c>
      <c r="Q110" s="211">
        <v>0.00123</v>
      </c>
      <c r="R110" s="211">
        <f>Q110*H110</f>
        <v>0.86099999999999999</v>
      </c>
      <c r="S110" s="211">
        <v>0</v>
      </c>
      <c r="T110" s="212">
        <f>S110*H110</f>
        <v>0</v>
      </c>
      <c r="AR110" s="21" t="s">
        <v>235</v>
      </c>
      <c r="AT110" s="21" t="s">
        <v>232</v>
      </c>
      <c r="AU110" s="21" t="s">
        <v>73</v>
      </c>
      <c r="AY110" s="21" t="s">
        <v>213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21" t="s">
        <v>80</v>
      </c>
      <c r="BK110" s="213">
        <f>ROUND(I110*H110,2)</f>
        <v>0</v>
      </c>
      <c r="BL110" s="21" t="s">
        <v>212</v>
      </c>
      <c r="BM110" s="21" t="s">
        <v>738</v>
      </c>
    </row>
    <row r="111" s="9" customFormat="1">
      <c r="B111" s="217"/>
      <c r="C111" s="218"/>
      <c r="D111" s="214" t="s">
        <v>217</v>
      </c>
      <c r="E111" s="219" t="s">
        <v>21</v>
      </c>
      <c r="F111" s="220" t="s">
        <v>737</v>
      </c>
      <c r="G111" s="218"/>
      <c r="H111" s="221">
        <v>700</v>
      </c>
      <c r="I111" s="222"/>
      <c r="J111" s="218"/>
      <c r="K111" s="218"/>
      <c r="L111" s="223"/>
      <c r="M111" s="224"/>
      <c r="N111" s="225"/>
      <c r="O111" s="225"/>
      <c r="P111" s="225"/>
      <c r="Q111" s="225"/>
      <c r="R111" s="225"/>
      <c r="S111" s="225"/>
      <c r="T111" s="226"/>
      <c r="AT111" s="227" t="s">
        <v>217</v>
      </c>
      <c r="AU111" s="227" t="s">
        <v>73</v>
      </c>
      <c r="AV111" s="9" t="s">
        <v>82</v>
      </c>
      <c r="AW111" s="9" t="s">
        <v>37</v>
      </c>
      <c r="AX111" s="9" t="s">
        <v>80</v>
      </c>
      <c r="AY111" s="227" t="s">
        <v>213</v>
      </c>
    </row>
    <row r="112" s="1" customFormat="1" ht="76.5" customHeight="1">
      <c r="B112" s="43"/>
      <c r="C112" s="202" t="s">
        <v>265</v>
      </c>
      <c r="D112" s="202" t="s">
        <v>207</v>
      </c>
      <c r="E112" s="203" t="s">
        <v>739</v>
      </c>
      <c r="F112" s="204" t="s">
        <v>740</v>
      </c>
      <c r="G112" s="205" t="s">
        <v>221</v>
      </c>
      <c r="H112" s="206">
        <v>10</v>
      </c>
      <c r="I112" s="207"/>
      <c r="J112" s="208">
        <f>ROUND(I112*H112,2)</f>
        <v>0</v>
      </c>
      <c r="K112" s="204" t="s">
        <v>211</v>
      </c>
      <c r="L112" s="69"/>
      <c r="M112" s="209" t="s">
        <v>21</v>
      </c>
      <c r="N112" s="210" t="s">
        <v>44</v>
      </c>
      <c r="O112" s="44"/>
      <c r="P112" s="211">
        <f>O112*H112</f>
        <v>0</v>
      </c>
      <c r="Q112" s="211">
        <v>0</v>
      </c>
      <c r="R112" s="211">
        <f>Q112*H112</f>
        <v>0</v>
      </c>
      <c r="S112" s="211">
        <v>0</v>
      </c>
      <c r="T112" s="212">
        <f>S112*H112</f>
        <v>0</v>
      </c>
      <c r="AR112" s="21" t="s">
        <v>212</v>
      </c>
      <c r="AT112" s="21" t="s">
        <v>207</v>
      </c>
      <c r="AU112" s="21" t="s">
        <v>73</v>
      </c>
      <c r="AY112" s="21" t="s">
        <v>213</v>
      </c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21" t="s">
        <v>80</v>
      </c>
      <c r="BK112" s="213">
        <f>ROUND(I112*H112,2)</f>
        <v>0</v>
      </c>
      <c r="BL112" s="21" t="s">
        <v>212</v>
      </c>
      <c r="BM112" s="21" t="s">
        <v>741</v>
      </c>
    </row>
    <row r="113" s="1" customFormat="1">
      <c r="B113" s="43"/>
      <c r="C113" s="71"/>
      <c r="D113" s="214" t="s">
        <v>215</v>
      </c>
      <c r="E113" s="71"/>
      <c r="F113" s="215" t="s">
        <v>742</v>
      </c>
      <c r="G113" s="71"/>
      <c r="H113" s="71"/>
      <c r="I113" s="186"/>
      <c r="J113" s="71"/>
      <c r="K113" s="71"/>
      <c r="L113" s="69"/>
      <c r="M113" s="216"/>
      <c r="N113" s="44"/>
      <c r="O113" s="44"/>
      <c r="P113" s="44"/>
      <c r="Q113" s="44"/>
      <c r="R113" s="44"/>
      <c r="S113" s="44"/>
      <c r="T113" s="92"/>
      <c r="AT113" s="21" t="s">
        <v>215</v>
      </c>
      <c r="AU113" s="21" t="s">
        <v>73</v>
      </c>
    </row>
    <row r="114" s="9" customFormat="1">
      <c r="B114" s="217"/>
      <c r="C114" s="218"/>
      <c r="D114" s="214" t="s">
        <v>217</v>
      </c>
      <c r="E114" s="219" t="s">
        <v>21</v>
      </c>
      <c r="F114" s="220" t="s">
        <v>175</v>
      </c>
      <c r="G114" s="218"/>
      <c r="H114" s="221">
        <v>10</v>
      </c>
      <c r="I114" s="222"/>
      <c r="J114" s="218"/>
      <c r="K114" s="218"/>
      <c r="L114" s="223"/>
      <c r="M114" s="224"/>
      <c r="N114" s="225"/>
      <c r="O114" s="225"/>
      <c r="P114" s="225"/>
      <c r="Q114" s="225"/>
      <c r="R114" s="225"/>
      <c r="S114" s="225"/>
      <c r="T114" s="226"/>
      <c r="AT114" s="227" t="s">
        <v>217</v>
      </c>
      <c r="AU114" s="227" t="s">
        <v>73</v>
      </c>
      <c r="AV114" s="9" t="s">
        <v>82</v>
      </c>
      <c r="AW114" s="9" t="s">
        <v>37</v>
      </c>
      <c r="AX114" s="9" t="s">
        <v>80</v>
      </c>
      <c r="AY114" s="227" t="s">
        <v>213</v>
      </c>
    </row>
    <row r="115" s="1" customFormat="1" ht="63.75" customHeight="1">
      <c r="B115" s="43"/>
      <c r="C115" s="202" t="s">
        <v>270</v>
      </c>
      <c r="D115" s="202" t="s">
        <v>207</v>
      </c>
      <c r="E115" s="203" t="s">
        <v>743</v>
      </c>
      <c r="F115" s="204" t="s">
        <v>744</v>
      </c>
      <c r="G115" s="205" t="s">
        <v>221</v>
      </c>
      <c r="H115" s="206">
        <v>100</v>
      </c>
      <c r="I115" s="207"/>
      <c r="J115" s="208">
        <f>ROUND(I115*H115,2)</f>
        <v>0</v>
      </c>
      <c r="K115" s="204" t="s">
        <v>211</v>
      </c>
      <c r="L115" s="69"/>
      <c r="M115" s="209" t="s">
        <v>21</v>
      </c>
      <c r="N115" s="210" t="s">
        <v>44</v>
      </c>
      <c r="O115" s="44"/>
      <c r="P115" s="211">
        <f>O115*H115</f>
        <v>0</v>
      </c>
      <c r="Q115" s="211">
        <v>0</v>
      </c>
      <c r="R115" s="211">
        <f>Q115*H115</f>
        <v>0</v>
      </c>
      <c r="S115" s="211">
        <v>0</v>
      </c>
      <c r="T115" s="212">
        <f>S115*H115</f>
        <v>0</v>
      </c>
      <c r="AR115" s="21" t="s">
        <v>212</v>
      </c>
      <c r="AT115" s="21" t="s">
        <v>207</v>
      </c>
      <c r="AU115" s="21" t="s">
        <v>73</v>
      </c>
      <c r="AY115" s="21" t="s">
        <v>213</v>
      </c>
      <c r="BE115" s="213">
        <f>IF(N115="základní",J115,0)</f>
        <v>0</v>
      </c>
      <c r="BF115" s="213">
        <f>IF(N115="snížená",J115,0)</f>
        <v>0</v>
      </c>
      <c r="BG115" s="213">
        <f>IF(N115="zákl. přenesená",J115,0)</f>
        <v>0</v>
      </c>
      <c r="BH115" s="213">
        <f>IF(N115="sníž. přenesená",J115,0)</f>
        <v>0</v>
      </c>
      <c r="BI115" s="213">
        <f>IF(N115="nulová",J115,0)</f>
        <v>0</v>
      </c>
      <c r="BJ115" s="21" t="s">
        <v>80</v>
      </c>
      <c r="BK115" s="213">
        <f>ROUND(I115*H115,2)</f>
        <v>0</v>
      </c>
      <c r="BL115" s="21" t="s">
        <v>212</v>
      </c>
      <c r="BM115" s="21" t="s">
        <v>745</v>
      </c>
    </row>
    <row r="116" s="1" customFormat="1">
      <c r="B116" s="43"/>
      <c r="C116" s="71"/>
      <c r="D116" s="214" t="s">
        <v>215</v>
      </c>
      <c r="E116" s="71"/>
      <c r="F116" s="215" t="s">
        <v>746</v>
      </c>
      <c r="G116" s="71"/>
      <c r="H116" s="71"/>
      <c r="I116" s="186"/>
      <c r="J116" s="71"/>
      <c r="K116" s="71"/>
      <c r="L116" s="69"/>
      <c r="M116" s="216"/>
      <c r="N116" s="44"/>
      <c r="O116" s="44"/>
      <c r="P116" s="44"/>
      <c r="Q116" s="44"/>
      <c r="R116" s="44"/>
      <c r="S116" s="44"/>
      <c r="T116" s="92"/>
      <c r="AT116" s="21" t="s">
        <v>215</v>
      </c>
      <c r="AU116" s="21" t="s">
        <v>73</v>
      </c>
    </row>
    <row r="117" s="9" customFormat="1">
      <c r="B117" s="217"/>
      <c r="C117" s="218"/>
      <c r="D117" s="214" t="s">
        <v>217</v>
      </c>
      <c r="E117" s="219" t="s">
        <v>21</v>
      </c>
      <c r="F117" s="220" t="s">
        <v>747</v>
      </c>
      <c r="G117" s="218"/>
      <c r="H117" s="221">
        <v>100</v>
      </c>
      <c r="I117" s="222"/>
      <c r="J117" s="218"/>
      <c r="K117" s="218"/>
      <c r="L117" s="223"/>
      <c r="M117" s="224"/>
      <c r="N117" s="225"/>
      <c r="O117" s="225"/>
      <c r="P117" s="225"/>
      <c r="Q117" s="225"/>
      <c r="R117" s="225"/>
      <c r="S117" s="225"/>
      <c r="T117" s="226"/>
      <c r="AT117" s="227" t="s">
        <v>217</v>
      </c>
      <c r="AU117" s="227" t="s">
        <v>73</v>
      </c>
      <c r="AV117" s="9" t="s">
        <v>82</v>
      </c>
      <c r="AW117" s="9" t="s">
        <v>37</v>
      </c>
      <c r="AX117" s="9" t="s">
        <v>80</v>
      </c>
      <c r="AY117" s="227" t="s">
        <v>213</v>
      </c>
    </row>
    <row r="118" s="1" customFormat="1" ht="76.5" customHeight="1">
      <c r="B118" s="43"/>
      <c r="C118" s="202" t="s">
        <v>275</v>
      </c>
      <c r="D118" s="202" t="s">
        <v>207</v>
      </c>
      <c r="E118" s="203" t="s">
        <v>570</v>
      </c>
      <c r="F118" s="204" t="s">
        <v>571</v>
      </c>
      <c r="G118" s="205" t="s">
        <v>250</v>
      </c>
      <c r="H118" s="206">
        <v>12</v>
      </c>
      <c r="I118" s="207"/>
      <c r="J118" s="208">
        <f>ROUND(I118*H118,2)</f>
        <v>0</v>
      </c>
      <c r="K118" s="204" t="s">
        <v>211</v>
      </c>
      <c r="L118" s="69"/>
      <c r="M118" s="209" t="s">
        <v>21</v>
      </c>
      <c r="N118" s="210" t="s">
        <v>44</v>
      </c>
      <c r="O118" s="44"/>
      <c r="P118" s="211">
        <f>O118*H118</f>
        <v>0</v>
      </c>
      <c r="Q118" s="211">
        <v>0</v>
      </c>
      <c r="R118" s="211">
        <f>Q118*H118</f>
        <v>0</v>
      </c>
      <c r="S118" s="211">
        <v>0</v>
      </c>
      <c r="T118" s="212">
        <f>S118*H118</f>
        <v>0</v>
      </c>
      <c r="AR118" s="21" t="s">
        <v>212</v>
      </c>
      <c r="AT118" s="21" t="s">
        <v>207</v>
      </c>
      <c r="AU118" s="21" t="s">
        <v>73</v>
      </c>
      <c r="AY118" s="21" t="s">
        <v>213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21" t="s">
        <v>80</v>
      </c>
      <c r="BK118" s="213">
        <f>ROUND(I118*H118,2)</f>
        <v>0</v>
      </c>
      <c r="BL118" s="21" t="s">
        <v>212</v>
      </c>
      <c r="BM118" s="21" t="s">
        <v>748</v>
      </c>
    </row>
    <row r="119" s="1" customFormat="1">
      <c r="B119" s="43"/>
      <c r="C119" s="71"/>
      <c r="D119" s="214" t="s">
        <v>215</v>
      </c>
      <c r="E119" s="71"/>
      <c r="F119" s="215" t="s">
        <v>252</v>
      </c>
      <c r="G119" s="71"/>
      <c r="H119" s="71"/>
      <c r="I119" s="186"/>
      <c r="J119" s="71"/>
      <c r="K119" s="71"/>
      <c r="L119" s="69"/>
      <c r="M119" s="216"/>
      <c r="N119" s="44"/>
      <c r="O119" s="44"/>
      <c r="P119" s="44"/>
      <c r="Q119" s="44"/>
      <c r="R119" s="44"/>
      <c r="S119" s="44"/>
      <c r="T119" s="92"/>
      <c r="AT119" s="21" t="s">
        <v>215</v>
      </c>
      <c r="AU119" s="21" t="s">
        <v>73</v>
      </c>
    </row>
    <row r="120" s="9" customFormat="1">
      <c r="B120" s="217"/>
      <c r="C120" s="218"/>
      <c r="D120" s="214" t="s">
        <v>217</v>
      </c>
      <c r="E120" s="219" t="s">
        <v>21</v>
      </c>
      <c r="F120" s="220" t="s">
        <v>270</v>
      </c>
      <c r="G120" s="218"/>
      <c r="H120" s="221">
        <v>12</v>
      </c>
      <c r="I120" s="222"/>
      <c r="J120" s="218"/>
      <c r="K120" s="218"/>
      <c r="L120" s="223"/>
      <c r="M120" s="224"/>
      <c r="N120" s="225"/>
      <c r="O120" s="225"/>
      <c r="P120" s="225"/>
      <c r="Q120" s="225"/>
      <c r="R120" s="225"/>
      <c r="S120" s="225"/>
      <c r="T120" s="226"/>
      <c r="AT120" s="227" t="s">
        <v>217</v>
      </c>
      <c r="AU120" s="227" t="s">
        <v>73</v>
      </c>
      <c r="AV120" s="9" t="s">
        <v>82</v>
      </c>
      <c r="AW120" s="9" t="s">
        <v>37</v>
      </c>
      <c r="AX120" s="9" t="s">
        <v>80</v>
      </c>
      <c r="AY120" s="227" t="s">
        <v>213</v>
      </c>
    </row>
    <row r="121" s="1" customFormat="1" ht="76.5" customHeight="1">
      <c r="B121" s="43"/>
      <c r="C121" s="202" t="s">
        <v>279</v>
      </c>
      <c r="D121" s="202" t="s">
        <v>207</v>
      </c>
      <c r="E121" s="203" t="s">
        <v>253</v>
      </c>
      <c r="F121" s="204" t="s">
        <v>254</v>
      </c>
      <c r="G121" s="205" t="s">
        <v>250</v>
      </c>
      <c r="H121" s="206">
        <v>2</v>
      </c>
      <c r="I121" s="207"/>
      <c r="J121" s="208">
        <f>ROUND(I121*H121,2)</f>
        <v>0</v>
      </c>
      <c r="K121" s="204" t="s">
        <v>211</v>
      </c>
      <c r="L121" s="69"/>
      <c r="M121" s="209" t="s">
        <v>21</v>
      </c>
      <c r="N121" s="210" t="s">
        <v>44</v>
      </c>
      <c r="O121" s="44"/>
      <c r="P121" s="211">
        <f>O121*H121</f>
        <v>0</v>
      </c>
      <c r="Q121" s="211">
        <v>0</v>
      </c>
      <c r="R121" s="211">
        <f>Q121*H121</f>
        <v>0</v>
      </c>
      <c r="S121" s="211">
        <v>0</v>
      </c>
      <c r="T121" s="212">
        <f>S121*H121</f>
        <v>0</v>
      </c>
      <c r="AR121" s="21" t="s">
        <v>212</v>
      </c>
      <c r="AT121" s="21" t="s">
        <v>207</v>
      </c>
      <c r="AU121" s="21" t="s">
        <v>73</v>
      </c>
      <c r="AY121" s="21" t="s">
        <v>213</v>
      </c>
      <c r="BE121" s="213">
        <f>IF(N121="základní",J121,0)</f>
        <v>0</v>
      </c>
      <c r="BF121" s="213">
        <f>IF(N121="snížená",J121,0)</f>
        <v>0</v>
      </c>
      <c r="BG121" s="213">
        <f>IF(N121="zákl. přenesená",J121,0)</f>
        <v>0</v>
      </c>
      <c r="BH121" s="213">
        <f>IF(N121="sníž. přenesená",J121,0)</f>
        <v>0</v>
      </c>
      <c r="BI121" s="213">
        <f>IF(N121="nulová",J121,0)</f>
        <v>0</v>
      </c>
      <c r="BJ121" s="21" t="s">
        <v>80</v>
      </c>
      <c r="BK121" s="213">
        <f>ROUND(I121*H121,2)</f>
        <v>0</v>
      </c>
      <c r="BL121" s="21" t="s">
        <v>212</v>
      </c>
      <c r="BM121" s="21" t="s">
        <v>749</v>
      </c>
    </row>
    <row r="122" s="1" customFormat="1">
      <c r="B122" s="43"/>
      <c r="C122" s="71"/>
      <c r="D122" s="214" t="s">
        <v>215</v>
      </c>
      <c r="E122" s="71"/>
      <c r="F122" s="215" t="s">
        <v>252</v>
      </c>
      <c r="G122" s="71"/>
      <c r="H122" s="71"/>
      <c r="I122" s="186"/>
      <c r="J122" s="71"/>
      <c r="K122" s="71"/>
      <c r="L122" s="69"/>
      <c r="M122" s="216"/>
      <c r="N122" s="44"/>
      <c r="O122" s="44"/>
      <c r="P122" s="44"/>
      <c r="Q122" s="44"/>
      <c r="R122" s="44"/>
      <c r="S122" s="44"/>
      <c r="T122" s="92"/>
      <c r="AT122" s="21" t="s">
        <v>215</v>
      </c>
      <c r="AU122" s="21" t="s">
        <v>73</v>
      </c>
    </row>
    <row r="123" s="9" customFormat="1">
      <c r="B123" s="217"/>
      <c r="C123" s="218"/>
      <c r="D123" s="214" t="s">
        <v>217</v>
      </c>
      <c r="E123" s="219" t="s">
        <v>21</v>
      </c>
      <c r="F123" s="220" t="s">
        <v>82</v>
      </c>
      <c r="G123" s="218"/>
      <c r="H123" s="221">
        <v>2</v>
      </c>
      <c r="I123" s="222"/>
      <c r="J123" s="218"/>
      <c r="K123" s="218"/>
      <c r="L123" s="223"/>
      <c r="M123" s="224"/>
      <c r="N123" s="225"/>
      <c r="O123" s="225"/>
      <c r="P123" s="225"/>
      <c r="Q123" s="225"/>
      <c r="R123" s="225"/>
      <c r="S123" s="225"/>
      <c r="T123" s="226"/>
      <c r="AT123" s="227" t="s">
        <v>217</v>
      </c>
      <c r="AU123" s="227" t="s">
        <v>73</v>
      </c>
      <c r="AV123" s="9" t="s">
        <v>82</v>
      </c>
      <c r="AW123" s="9" t="s">
        <v>37</v>
      </c>
      <c r="AX123" s="9" t="s">
        <v>80</v>
      </c>
      <c r="AY123" s="227" t="s">
        <v>213</v>
      </c>
    </row>
    <row r="124" s="1" customFormat="1" ht="102" customHeight="1">
      <c r="B124" s="43"/>
      <c r="C124" s="202" t="s">
        <v>10</v>
      </c>
      <c r="D124" s="202" t="s">
        <v>207</v>
      </c>
      <c r="E124" s="203" t="s">
        <v>337</v>
      </c>
      <c r="F124" s="204" t="s">
        <v>338</v>
      </c>
      <c r="G124" s="205" t="s">
        <v>250</v>
      </c>
      <c r="H124" s="206">
        <v>2</v>
      </c>
      <c r="I124" s="207"/>
      <c r="J124" s="208">
        <f>ROUND(I124*H124,2)</f>
        <v>0</v>
      </c>
      <c r="K124" s="204" t="s">
        <v>211</v>
      </c>
      <c r="L124" s="69"/>
      <c r="M124" s="209" t="s">
        <v>21</v>
      </c>
      <c r="N124" s="210" t="s">
        <v>44</v>
      </c>
      <c r="O124" s="44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AR124" s="21" t="s">
        <v>212</v>
      </c>
      <c r="AT124" s="21" t="s">
        <v>207</v>
      </c>
      <c r="AU124" s="21" t="s">
        <v>73</v>
      </c>
      <c r="AY124" s="21" t="s">
        <v>213</v>
      </c>
      <c r="BE124" s="213">
        <f>IF(N124="základní",J124,0)</f>
        <v>0</v>
      </c>
      <c r="BF124" s="213">
        <f>IF(N124="snížená",J124,0)</f>
        <v>0</v>
      </c>
      <c r="BG124" s="213">
        <f>IF(N124="zákl. přenesená",J124,0)</f>
        <v>0</v>
      </c>
      <c r="BH124" s="213">
        <f>IF(N124="sníž. přenesená",J124,0)</f>
        <v>0</v>
      </c>
      <c r="BI124" s="213">
        <f>IF(N124="nulová",J124,0)</f>
        <v>0</v>
      </c>
      <c r="BJ124" s="21" t="s">
        <v>80</v>
      </c>
      <c r="BK124" s="213">
        <f>ROUND(I124*H124,2)</f>
        <v>0</v>
      </c>
      <c r="BL124" s="21" t="s">
        <v>212</v>
      </c>
      <c r="BM124" s="21" t="s">
        <v>750</v>
      </c>
    </row>
    <row r="125" s="1" customFormat="1">
      <c r="B125" s="43"/>
      <c r="C125" s="71"/>
      <c r="D125" s="214" t="s">
        <v>215</v>
      </c>
      <c r="E125" s="71"/>
      <c r="F125" s="215" t="s">
        <v>340</v>
      </c>
      <c r="G125" s="71"/>
      <c r="H125" s="71"/>
      <c r="I125" s="186"/>
      <c r="J125" s="71"/>
      <c r="K125" s="71"/>
      <c r="L125" s="69"/>
      <c r="M125" s="216"/>
      <c r="N125" s="44"/>
      <c r="O125" s="44"/>
      <c r="P125" s="44"/>
      <c r="Q125" s="44"/>
      <c r="R125" s="44"/>
      <c r="S125" s="44"/>
      <c r="T125" s="92"/>
      <c r="AT125" s="21" t="s">
        <v>215</v>
      </c>
      <c r="AU125" s="21" t="s">
        <v>73</v>
      </c>
    </row>
    <row r="126" s="9" customFormat="1">
      <c r="B126" s="217"/>
      <c r="C126" s="218"/>
      <c r="D126" s="214" t="s">
        <v>217</v>
      </c>
      <c r="E126" s="219" t="s">
        <v>21</v>
      </c>
      <c r="F126" s="220" t="s">
        <v>82</v>
      </c>
      <c r="G126" s="218"/>
      <c r="H126" s="221">
        <v>2</v>
      </c>
      <c r="I126" s="222"/>
      <c r="J126" s="218"/>
      <c r="K126" s="218"/>
      <c r="L126" s="223"/>
      <c r="M126" s="224"/>
      <c r="N126" s="225"/>
      <c r="O126" s="225"/>
      <c r="P126" s="225"/>
      <c r="Q126" s="225"/>
      <c r="R126" s="225"/>
      <c r="S126" s="225"/>
      <c r="T126" s="226"/>
      <c r="AT126" s="227" t="s">
        <v>217</v>
      </c>
      <c r="AU126" s="227" t="s">
        <v>73</v>
      </c>
      <c r="AV126" s="9" t="s">
        <v>82</v>
      </c>
      <c r="AW126" s="9" t="s">
        <v>37</v>
      </c>
      <c r="AX126" s="9" t="s">
        <v>80</v>
      </c>
      <c r="AY126" s="227" t="s">
        <v>213</v>
      </c>
    </row>
    <row r="127" s="1" customFormat="1" ht="76.5" customHeight="1">
      <c r="B127" s="43"/>
      <c r="C127" s="202" t="s">
        <v>290</v>
      </c>
      <c r="D127" s="202" t="s">
        <v>207</v>
      </c>
      <c r="E127" s="203" t="s">
        <v>651</v>
      </c>
      <c r="F127" s="204" t="s">
        <v>652</v>
      </c>
      <c r="G127" s="205" t="s">
        <v>221</v>
      </c>
      <c r="H127" s="206">
        <v>408</v>
      </c>
      <c r="I127" s="207"/>
      <c r="J127" s="208">
        <f>ROUND(I127*H127,2)</f>
        <v>0</v>
      </c>
      <c r="K127" s="204" t="s">
        <v>211</v>
      </c>
      <c r="L127" s="69"/>
      <c r="M127" s="209" t="s">
        <v>21</v>
      </c>
      <c r="N127" s="210" t="s">
        <v>44</v>
      </c>
      <c r="O127" s="44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AR127" s="21" t="s">
        <v>212</v>
      </c>
      <c r="AT127" s="21" t="s">
        <v>207</v>
      </c>
      <c r="AU127" s="21" t="s">
        <v>73</v>
      </c>
      <c r="AY127" s="21" t="s">
        <v>213</v>
      </c>
      <c r="BE127" s="213">
        <f>IF(N127="základní",J127,0)</f>
        <v>0</v>
      </c>
      <c r="BF127" s="213">
        <f>IF(N127="snížená",J127,0)</f>
        <v>0</v>
      </c>
      <c r="BG127" s="213">
        <f>IF(N127="zákl. přenesená",J127,0)</f>
        <v>0</v>
      </c>
      <c r="BH127" s="213">
        <f>IF(N127="sníž. přenesená",J127,0)</f>
        <v>0</v>
      </c>
      <c r="BI127" s="213">
        <f>IF(N127="nulová",J127,0)</f>
        <v>0</v>
      </c>
      <c r="BJ127" s="21" t="s">
        <v>80</v>
      </c>
      <c r="BK127" s="213">
        <f>ROUND(I127*H127,2)</f>
        <v>0</v>
      </c>
      <c r="BL127" s="21" t="s">
        <v>212</v>
      </c>
      <c r="BM127" s="21" t="s">
        <v>751</v>
      </c>
    </row>
    <row r="128" s="1" customFormat="1">
      <c r="B128" s="43"/>
      <c r="C128" s="71"/>
      <c r="D128" s="214" t="s">
        <v>215</v>
      </c>
      <c r="E128" s="71"/>
      <c r="F128" s="215" t="s">
        <v>263</v>
      </c>
      <c r="G128" s="71"/>
      <c r="H128" s="71"/>
      <c r="I128" s="186"/>
      <c r="J128" s="71"/>
      <c r="K128" s="71"/>
      <c r="L128" s="69"/>
      <c r="M128" s="216"/>
      <c r="N128" s="44"/>
      <c r="O128" s="44"/>
      <c r="P128" s="44"/>
      <c r="Q128" s="44"/>
      <c r="R128" s="44"/>
      <c r="S128" s="44"/>
      <c r="T128" s="92"/>
      <c r="AT128" s="21" t="s">
        <v>215</v>
      </c>
      <c r="AU128" s="21" t="s">
        <v>73</v>
      </c>
    </row>
    <row r="129" s="9" customFormat="1">
      <c r="B129" s="217"/>
      <c r="C129" s="218"/>
      <c r="D129" s="214" t="s">
        <v>217</v>
      </c>
      <c r="E129" s="219" t="s">
        <v>21</v>
      </c>
      <c r="F129" s="220" t="s">
        <v>752</v>
      </c>
      <c r="G129" s="218"/>
      <c r="H129" s="221">
        <v>408</v>
      </c>
      <c r="I129" s="222"/>
      <c r="J129" s="218"/>
      <c r="K129" s="218"/>
      <c r="L129" s="223"/>
      <c r="M129" s="224"/>
      <c r="N129" s="225"/>
      <c r="O129" s="225"/>
      <c r="P129" s="225"/>
      <c r="Q129" s="225"/>
      <c r="R129" s="225"/>
      <c r="S129" s="225"/>
      <c r="T129" s="226"/>
      <c r="AT129" s="227" t="s">
        <v>217</v>
      </c>
      <c r="AU129" s="227" t="s">
        <v>73</v>
      </c>
      <c r="AV129" s="9" t="s">
        <v>82</v>
      </c>
      <c r="AW129" s="9" t="s">
        <v>37</v>
      </c>
      <c r="AX129" s="9" t="s">
        <v>80</v>
      </c>
      <c r="AY129" s="227" t="s">
        <v>213</v>
      </c>
    </row>
    <row r="130" s="1" customFormat="1" ht="63.75" customHeight="1">
      <c r="B130" s="43"/>
      <c r="C130" s="202" t="s">
        <v>295</v>
      </c>
      <c r="D130" s="202" t="s">
        <v>207</v>
      </c>
      <c r="E130" s="203" t="s">
        <v>266</v>
      </c>
      <c r="F130" s="204" t="s">
        <v>267</v>
      </c>
      <c r="G130" s="205" t="s">
        <v>250</v>
      </c>
      <c r="H130" s="206">
        <v>2</v>
      </c>
      <c r="I130" s="207"/>
      <c r="J130" s="208">
        <f>ROUND(I130*H130,2)</f>
        <v>0</v>
      </c>
      <c r="K130" s="204" t="s">
        <v>211</v>
      </c>
      <c r="L130" s="69"/>
      <c r="M130" s="209" t="s">
        <v>21</v>
      </c>
      <c r="N130" s="210" t="s">
        <v>44</v>
      </c>
      <c r="O130" s="44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AR130" s="21" t="s">
        <v>212</v>
      </c>
      <c r="AT130" s="21" t="s">
        <v>207</v>
      </c>
      <c r="AU130" s="21" t="s">
        <v>73</v>
      </c>
      <c r="AY130" s="21" t="s">
        <v>213</v>
      </c>
      <c r="BE130" s="213">
        <f>IF(N130="základní",J130,0)</f>
        <v>0</v>
      </c>
      <c r="BF130" s="213">
        <f>IF(N130="snížená",J130,0)</f>
        <v>0</v>
      </c>
      <c r="BG130" s="213">
        <f>IF(N130="zákl. přenesená",J130,0)</f>
        <v>0</v>
      </c>
      <c r="BH130" s="213">
        <f>IF(N130="sníž. přenesená",J130,0)</f>
        <v>0</v>
      </c>
      <c r="BI130" s="213">
        <f>IF(N130="nulová",J130,0)</f>
        <v>0</v>
      </c>
      <c r="BJ130" s="21" t="s">
        <v>80</v>
      </c>
      <c r="BK130" s="213">
        <f>ROUND(I130*H130,2)</f>
        <v>0</v>
      </c>
      <c r="BL130" s="21" t="s">
        <v>212</v>
      </c>
      <c r="BM130" s="21" t="s">
        <v>753</v>
      </c>
    </row>
    <row r="131" s="1" customFormat="1">
      <c r="B131" s="43"/>
      <c r="C131" s="71"/>
      <c r="D131" s="214" t="s">
        <v>215</v>
      </c>
      <c r="E131" s="71"/>
      <c r="F131" s="215" t="s">
        <v>269</v>
      </c>
      <c r="G131" s="71"/>
      <c r="H131" s="71"/>
      <c r="I131" s="186"/>
      <c r="J131" s="71"/>
      <c r="K131" s="71"/>
      <c r="L131" s="69"/>
      <c r="M131" s="216"/>
      <c r="N131" s="44"/>
      <c r="O131" s="44"/>
      <c r="P131" s="44"/>
      <c r="Q131" s="44"/>
      <c r="R131" s="44"/>
      <c r="S131" s="44"/>
      <c r="T131" s="92"/>
      <c r="AT131" s="21" t="s">
        <v>215</v>
      </c>
      <c r="AU131" s="21" t="s">
        <v>73</v>
      </c>
    </row>
    <row r="132" s="9" customFormat="1">
      <c r="B132" s="217"/>
      <c r="C132" s="218"/>
      <c r="D132" s="214" t="s">
        <v>217</v>
      </c>
      <c r="E132" s="219" t="s">
        <v>21</v>
      </c>
      <c r="F132" s="220" t="s">
        <v>82</v>
      </c>
      <c r="G132" s="218"/>
      <c r="H132" s="221">
        <v>2</v>
      </c>
      <c r="I132" s="222"/>
      <c r="J132" s="218"/>
      <c r="K132" s="218"/>
      <c r="L132" s="223"/>
      <c r="M132" s="224"/>
      <c r="N132" s="225"/>
      <c r="O132" s="225"/>
      <c r="P132" s="225"/>
      <c r="Q132" s="225"/>
      <c r="R132" s="225"/>
      <c r="S132" s="225"/>
      <c r="T132" s="226"/>
      <c r="AT132" s="227" t="s">
        <v>217</v>
      </c>
      <c r="AU132" s="227" t="s">
        <v>73</v>
      </c>
      <c r="AV132" s="9" t="s">
        <v>82</v>
      </c>
      <c r="AW132" s="9" t="s">
        <v>37</v>
      </c>
      <c r="AX132" s="9" t="s">
        <v>80</v>
      </c>
      <c r="AY132" s="227" t="s">
        <v>213</v>
      </c>
    </row>
    <row r="133" s="1" customFormat="1" ht="38.25" customHeight="1">
      <c r="B133" s="43"/>
      <c r="C133" s="202" t="s">
        <v>274</v>
      </c>
      <c r="D133" s="202" t="s">
        <v>207</v>
      </c>
      <c r="E133" s="203" t="s">
        <v>271</v>
      </c>
      <c r="F133" s="204" t="s">
        <v>272</v>
      </c>
      <c r="G133" s="205" t="s">
        <v>210</v>
      </c>
      <c r="H133" s="206">
        <v>1</v>
      </c>
      <c r="I133" s="207"/>
      <c r="J133" s="208">
        <f>ROUND(I133*H133,2)</f>
        <v>0</v>
      </c>
      <c r="K133" s="204" t="s">
        <v>211</v>
      </c>
      <c r="L133" s="69"/>
      <c r="M133" s="209" t="s">
        <v>21</v>
      </c>
      <c r="N133" s="210" t="s">
        <v>44</v>
      </c>
      <c r="O133" s="44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AR133" s="21" t="s">
        <v>212</v>
      </c>
      <c r="AT133" s="21" t="s">
        <v>207</v>
      </c>
      <c r="AU133" s="21" t="s">
        <v>73</v>
      </c>
      <c r="AY133" s="21" t="s">
        <v>213</v>
      </c>
      <c r="BE133" s="213">
        <f>IF(N133="základní",J133,0)</f>
        <v>0</v>
      </c>
      <c r="BF133" s="213">
        <f>IF(N133="snížená",J133,0)</f>
        <v>0</v>
      </c>
      <c r="BG133" s="213">
        <f>IF(N133="zákl. přenesená",J133,0)</f>
        <v>0</v>
      </c>
      <c r="BH133" s="213">
        <f>IF(N133="sníž. přenesená",J133,0)</f>
        <v>0</v>
      </c>
      <c r="BI133" s="213">
        <f>IF(N133="nulová",J133,0)</f>
        <v>0</v>
      </c>
      <c r="BJ133" s="21" t="s">
        <v>80</v>
      </c>
      <c r="BK133" s="213">
        <f>ROUND(I133*H133,2)</f>
        <v>0</v>
      </c>
      <c r="BL133" s="21" t="s">
        <v>212</v>
      </c>
      <c r="BM133" s="21" t="s">
        <v>754</v>
      </c>
    </row>
    <row r="134" s="9" customFormat="1">
      <c r="B134" s="217"/>
      <c r="C134" s="218"/>
      <c r="D134" s="214" t="s">
        <v>217</v>
      </c>
      <c r="E134" s="219" t="s">
        <v>21</v>
      </c>
      <c r="F134" s="220" t="s">
        <v>80</v>
      </c>
      <c r="G134" s="218"/>
      <c r="H134" s="221">
        <v>1</v>
      </c>
      <c r="I134" s="222"/>
      <c r="J134" s="218"/>
      <c r="K134" s="218"/>
      <c r="L134" s="223"/>
      <c r="M134" s="224"/>
      <c r="N134" s="225"/>
      <c r="O134" s="225"/>
      <c r="P134" s="225"/>
      <c r="Q134" s="225"/>
      <c r="R134" s="225"/>
      <c r="S134" s="225"/>
      <c r="T134" s="226"/>
      <c r="AT134" s="227" t="s">
        <v>217</v>
      </c>
      <c r="AU134" s="227" t="s">
        <v>73</v>
      </c>
      <c r="AV134" s="9" t="s">
        <v>82</v>
      </c>
      <c r="AW134" s="9" t="s">
        <v>37</v>
      </c>
      <c r="AX134" s="9" t="s">
        <v>80</v>
      </c>
      <c r="AY134" s="227" t="s">
        <v>213</v>
      </c>
    </row>
    <row r="135" s="1" customFormat="1" ht="25.5" customHeight="1">
      <c r="B135" s="43"/>
      <c r="C135" s="202" t="s">
        <v>352</v>
      </c>
      <c r="D135" s="202" t="s">
        <v>207</v>
      </c>
      <c r="E135" s="203" t="s">
        <v>276</v>
      </c>
      <c r="F135" s="204" t="s">
        <v>277</v>
      </c>
      <c r="G135" s="205" t="s">
        <v>210</v>
      </c>
      <c r="H135" s="206">
        <v>1</v>
      </c>
      <c r="I135" s="207"/>
      <c r="J135" s="208">
        <f>ROUND(I135*H135,2)</f>
        <v>0</v>
      </c>
      <c r="K135" s="204" t="s">
        <v>211</v>
      </c>
      <c r="L135" s="69"/>
      <c r="M135" s="209" t="s">
        <v>21</v>
      </c>
      <c r="N135" s="210" t="s">
        <v>44</v>
      </c>
      <c r="O135" s="44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AR135" s="21" t="s">
        <v>212</v>
      </c>
      <c r="AT135" s="21" t="s">
        <v>207</v>
      </c>
      <c r="AU135" s="21" t="s">
        <v>73</v>
      </c>
      <c r="AY135" s="21" t="s">
        <v>213</v>
      </c>
      <c r="BE135" s="213">
        <f>IF(N135="základní",J135,0)</f>
        <v>0</v>
      </c>
      <c r="BF135" s="213">
        <f>IF(N135="snížená",J135,0)</f>
        <v>0</v>
      </c>
      <c r="BG135" s="213">
        <f>IF(N135="zákl. přenesená",J135,0)</f>
        <v>0</v>
      </c>
      <c r="BH135" s="213">
        <f>IF(N135="sníž. přenesená",J135,0)</f>
        <v>0</v>
      </c>
      <c r="BI135" s="213">
        <f>IF(N135="nulová",J135,0)</f>
        <v>0</v>
      </c>
      <c r="BJ135" s="21" t="s">
        <v>80</v>
      </c>
      <c r="BK135" s="213">
        <f>ROUND(I135*H135,2)</f>
        <v>0</v>
      </c>
      <c r="BL135" s="21" t="s">
        <v>212</v>
      </c>
      <c r="BM135" s="21" t="s">
        <v>755</v>
      </c>
    </row>
    <row r="136" s="9" customFormat="1">
      <c r="B136" s="217"/>
      <c r="C136" s="218"/>
      <c r="D136" s="214" t="s">
        <v>217</v>
      </c>
      <c r="E136" s="219" t="s">
        <v>21</v>
      </c>
      <c r="F136" s="220" t="s">
        <v>80</v>
      </c>
      <c r="G136" s="218"/>
      <c r="H136" s="221">
        <v>1</v>
      </c>
      <c r="I136" s="222"/>
      <c r="J136" s="218"/>
      <c r="K136" s="218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217</v>
      </c>
      <c r="AU136" s="227" t="s">
        <v>73</v>
      </c>
      <c r="AV136" s="9" t="s">
        <v>82</v>
      </c>
      <c r="AW136" s="9" t="s">
        <v>37</v>
      </c>
      <c r="AX136" s="9" t="s">
        <v>80</v>
      </c>
      <c r="AY136" s="227" t="s">
        <v>213</v>
      </c>
    </row>
    <row r="137" s="1" customFormat="1" ht="38.25" customHeight="1">
      <c r="B137" s="43"/>
      <c r="C137" s="202" t="s">
        <v>354</v>
      </c>
      <c r="D137" s="202" t="s">
        <v>207</v>
      </c>
      <c r="E137" s="203" t="s">
        <v>291</v>
      </c>
      <c r="F137" s="204" t="s">
        <v>292</v>
      </c>
      <c r="G137" s="205" t="s">
        <v>210</v>
      </c>
      <c r="H137" s="206">
        <v>10</v>
      </c>
      <c r="I137" s="207"/>
      <c r="J137" s="208">
        <f>ROUND(I137*H137,2)</f>
        <v>0</v>
      </c>
      <c r="K137" s="204" t="s">
        <v>211</v>
      </c>
      <c r="L137" s="69"/>
      <c r="M137" s="209" t="s">
        <v>21</v>
      </c>
      <c r="N137" s="210" t="s">
        <v>44</v>
      </c>
      <c r="O137" s="44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AR137" s="21" t="s">
        <v>212</v>
      </c>
      <c r="AT137" s="21" t="s">
        <v>207</v>
      </c>
      <c r="AU137" s="21" t="s">
        <v>73</v>
      </c>
      <c r="AY137" s="21" t="s">
        <v>213</v>
      </c>
      <c r="BE137" s="213">
        <f>IF(N137="základní",J137,0)</f>
        <v>0</v>
      </c>
      <c r="BF137" s="213">
        <f>IF(N137="snížená",J137,0)</f>
        <v>0</v>
      </c>
      <c r="BG137" s="213">
        <f>IF(N137="zákl. přenesená",J137,0)</f>
        <v>0</v>
      </c>
      <c r="BH137" s="213">
        <f>IF(N137="sníž. přenesená",J137,0)</f>
        <v>0</v>
      </c>
      <c r="BI137" s="213">
        <f>IF(N137="nulová",J137,0)</f>
        <v>0</v>
      </c>
      <c r="BJ137" s="21" t="s">
        <v>80</v>
      </c>
      <c r="BK137" s="213">
        <f>ROUND(I137*H137,2)</f>
        <v>0</v>
      </c>
      <c r="BL137" s="21" t="s">
        <v>212</v>
      </c>
      <c r="BM137" s="21" t="s">
        <v>756</v>
      </c>
    </row>
    <row r="138" s="1" customFormat="1">
      <c r="B138" s="43"/>
      <c r="C138" s="71"/>
      <c r="D138" s="214" t="s">
        <v>215</v>
      </c>
      <c r="E138" s="71"/>
      <c r="F138" s="215" t="s">
        <v>216</v>
      </c>
      <c r="G138" s="71"/>
      <c r="H138" s="71"/>
      <c r="I138" s="186"/>
      <c r="J138" s="71"/>
      <c r="K138" s="71"/>
      <c r="L138" s="69"/>
      <c r="M138" s="216"/>
      <c r="N138" s="44"/>
      <c r="O138" s="44"/>
      <c r="P138" s="44"/>
      <c r="Q138" s="44"/>
      <c r="R138" s="44"/>
      <c r="S138" s="44"/>
      <c r="T138" s="92"/>
      <c r="AT138" s="21" t="s">
        <v>215</v>
      </c>
      <c r="AU138" s="21" t="s">
        <v>73</v>
      </c>
    </row>
    <row r="139" s="9" customFormat="1">
      <c r="B139" s="217"/>
      <c r="C139" s="218"/>
      <c r="D139" s="214" t="s">
        <v>217</v>
      </c>
      <c r="E139" s="219" t="s">
        <v>21</v>
      </c>
      <c r="F139" s="220" t="s">
        <v>175</v>
      </c>
      <c r="G139" s="218"/>
      <c r="H139" s="221">
        <v>10</v>
      </c>
      <c r="I139" s="222"/>
      <c r="J139" s="218"/>
      <c r="K139" s="218"/>
      <c r="L139" s="223"/>
      <c r="M139" s="224"/>
      <c r="N139" s="225"/>
      <c r="O139" s="225"/>
      <c r="P139" s="225"/>
      <c r="Q139" s="225"/>
      <c r="R139" s="225"/>
      <c r="S139" s="225"/>
      <c r="T139" s="226"/>
      <c r="AT139" s="227" t="s">
        <v>217</v>
      </c>
      <c r="AU139" s="227" t="s">
        <v>73</v>
      </c>
      <c r="AV139" s="9" t="s">
        <v>82</v>
      </c>
      <c r="AW139" s="9" t="s">
        <v>37</v>
      </c>
      <c r="AX139" s="9" t="s">
        <v>80</v>
      </c>
      <c r="AY139" s="227" t="s">
        <v>213</v>
      </c>
    </row>
    <row r="140" s="1" customFormat="1" ht="63.75" customHeight="1">
      <c r="B140" s="43"/>
      <c r="C140" s="202" t="s">
        <v>9</v>
      </c>
      <c r="D140" s="202" t="s">
        <v>207</v>
      </c>
      <c r="E140" s="203" t="s">
        <v>296</v>
      </c>
      <c r="F140" s="204" t="s">
        <v>297</v>
      </c>
      <c r="G140" s="205" t="s">
        <v>298</v>
      </c>
      <c r="H140" s="206">
        <v>6.758</v>
      </c>
      <c r="I140" s="207"/>
      <c r="J140" s="208">
        <f>ROUND(I140*H140,2)</f>
        <v>0</v>
      </c>
      <c r="K140" s="204" t="s">
        <v>211</v>
      </c>
      <c r="L140" s="69"/>
      <c r="M140" s="209" t="s">
        <v>21</v>
      </c>
      <c r="N140" s="210" t="s">
        <v>44</v>
      </c>
      <c r="O140" s="44"/>
      <c r="P140" s="211">
        <f>O140*H140</f>
        <v>0</v>
      </c>
      <c r="Q140" s="211">
        <v>0</v>
      </c>
      <c r="R140" s="211">
        <f>Q140*H140</f>
        <v>0</v>
      </c>
      <c r="S140" s="211">
        <v>0</v>
      </c>
      <c r="T140" s="212">
        <f>S140*H140</f>
        <v>0</v>
      </c>
      <c r="AR140" s="21" t="s">
        <v>212</v>
      </c>
      <c r="AT140" s="21" t="s">
        <v>207</v>
      </c>
      <c r="AU140" s="21" t="s">
        <v>73</v>
      </c>
      <c r="AY140" s="21" t="s">
        <v>213</v>
      </c>
      <c r="BE140" s="213">
        <f>IF(N140="základní",J140,0)</f>
        <v>0</v>
      </c>
      <c r="BF140" s="213">
        <f>IF(N140="snížená",J140,0)</f>
        <v>0</v>
      </c>
      <c r="BG140" s="213">
        <f>IF(N140="zákl. přenesená",J140,0)</f>
        <v>0</v>
      </c>
      <c r="BH140" s="213">
        <f>IF(N140="sníž. přenesená",J140,0)</f>
        <v>0</v>
      </c>
      <c r="BI140" s="213">
        <f>IF(N140="nulová",J140,0)</f>
        <v>0</v>
      </c>
      <c r="BJ140" s="21" t="s">
        <v>80</v>
      </c>
      <c r="BK140" s="213">
        <f>ROUND(I140*H140,2)</f>
        <v>0</v>
      </c>
      <c r="BL140" s="21" t="s">
        <v>212</v>
      </c>
      <c r="BM140" s="21" t="s">
        <v>757</v>
      </c>
    </row>
    <row r="141" s="1" customFormat="1">
      <c r="B141" s="43"/>
      <c r="C141" s="71"/>
      <c r="D141" s="214" t="s">
        <v>215</v>
      </c>
      <c r="E141" s="71"/>
      <c r="F141" s="215" t="s">
        <v>300</v>
      </c>
      <c r="G141" s="71"/>
      <c r="H141" s="71"/>
      <c r="I141" s="186"/>
      <c r="J141" s="71"/>
      <c r="K141" s="71"/>
      <c r="L141" s="69"/>
      <c r="M141" s="216"/>
      <c r="N141" s="44"/>
      <c r="O141" s="44"/>
      <c r="P141" s="44"/>
      <c r="Q141" s="44"/>
      <c r="R141" s="44"/>
      <c r="S141" s="44"/>
      <c r="T141" s="92"/>
      <c r="AT141" s="21" t="s">
        <v>215</v>
      </c>
      <c r="AU141" s="21" t="s">
        <v>73</v>
      </c>
    </row>
    <row r="142" s="10" customFormat="1">
      <c r="B142" s="228"/>
      <c r="C142" s="229"/>
      <c r="D142" s="214" t="s">
        <v>217</v>
      </c>
      <c r="E142" s="230" t="s">
        <v>21</v>
      </c>
      <c r="F142" s="231" t="s">
        <v>301</v>
      </c>
      <c r="G142" s="229"/>
      <c r="H142" s="230" t="s">
        <v>21</v>
      </c>
      <c r="I142" s="232"/>
      <c r="J142" s="229"/>
      <c r="K142" s="229"/>
      <c r="L142" s="233"/>
      <c r="M142" s="234"/>
      <c r="N142" s="235"/>
      <c r="O142" s="235"/>
      <c r="P142" s="235"/>
      <c r="Q142" s="235"/>
      <c r="R142" s="235"/>
      <c r="S142" s="235"/>
      <c r="T142" s="236"/>
      <c r="AT142" s="237" t="s">
        <v>217</v>
      </c>
      <c r="AU142" s="237" t="s">
        <v>73</v>
      </c>
      <c r="AV142" s="10" t="s">
        <v>80</v>
      </c>
      <c r="AW142" s="10" t="s">
        <v>37</v>
      </c>
      <c r="AX142" s="10" t="s">
        <v>73</v>
      </c>
      <c r="AY142" s="237" t="s">
        <v>213</v>
      </c>
    </row>
    <row r="143" s="9" customFormat="1">
      <c r="B143" s="217"/>
      <c r="C143" s="218"/>
      <c r="D143" s="214" t="s">
        <v>217</v>
      </c>
      <c r="E143" s="219" t="s">
        <v>21</v>
      </c>
      <c r="F143" s="220" t="s">
        <v>758</v>
      </c>
      <c r="G143" s="218"/>
      <c r="H143" s="221">
        <v>6.758</v>
      </c>
      <c r="I143" s="222"/>
      <c r="J143" s="218"/>
      <c r="K143" s="218"/>
      <c r="L143" s="223"/>
      <c r="M143" s="224"/>
      <c r="N143" s="225"/>
      <c r="O143" s="225"/>
      <c r="P143" s="225"/>
      <c r="Q143" s="225"/>
      <c r="R143" s="225"/>
      <c r="S143" s="225"/>
      <c r="T143" s="226"/>
      <c r="AT143" s="227" t="s">
        <v>217</v>
      </c>
      <c r="AU143" s="227" t="s">
        <v>73</v>
      </c>
      <c r="AV143" s="9" t="s">
        <v>82</v>
      </c>
      <c r="AW143" s="9" t="s">
        <v>37</v>
      </c>
      <c r="AX143" s="9" t="s">
        <v>80</v>
      </c>
      <c r="AY143" s="227" t="s">
        <v>213</v>
      </c>
    </row>
    <row r="144" s="1" customFormat="1" ht="153" customHeight="1">
      <c r="B144" s="43"/>
      <c r="C144" s="202" t="s">
        <v>309</v>
      </c>
      <c r="D144" s="202" t="s">
        <v>207</v>
      </c>
      <c r="E144" s="203" t="s">
        <v>303</v>
      </c>
      <c r="F144" s="204" t="s">
        <v>304</v>
      </c>
      <c r="G144" s="205" t="s">
        <v>298</v>
      </c>
      <c r="H144" s="206">
        <v>6.758</v>
      </c>
      <c r="I144" s="207"/>
      <c r="J144" s="208">
        <f>ROUND(I144*H144,2)</f>
        <v>0</v>
      </c>
      <c r="K144" s="204" t="s">
        <v>211</v>
      </c>
      <c r="L144" s="69"/>
      <c r="M144" s="209" t="s">
        <v>21</v>
      </c>
      <c r="N144" s="210" t="s">
        <v>44</v>
      </c>
      <c r="O144" s="44"/>
      <c r="P144" s="211">
        <f>O144*H144</f>
        <v>0</v>
      </c>
      <c r="Q144" s="211">
        <v>0</v>
      </c>
      <c r="R144" s="211">
        <f>Q144*H144</f>
        <v>0</v>
      </c>
      <c r="S144" s="211">
        <v>0</v>
      </c>
      <c r="T144" s="212">
        <f>S144*H144</f>
        <v>0</v>
      </c>
      <c r="AR144" s="21" t="s">
        <v>212</v>
      </c>
      <c r="AT144" s="21" t="s">
        <v>207</v>
      </c>
      <c r="AU144" s="21" t="s">
        <v>73</v>
      </c>
      <c r="AY144" s="21" t="s">
        <v>213</v>
      </c>
      <c r="BE144" s="213">
        <f>IF(N144="základní",J144,0)</f>
        <v>0</v>
      </c>
      <c r="BF144" s="213">
        <f>IF(N144="snížená",J144,0)</f>
        <v>0</v>
      </c>
      <c r="BG144" s="213">
        <f>IF(N144="zákl. přenesená",J144,0)</f>
        <v>0</v>
      </c>
      <c r="BH144" s="213">
        <f>IF(N144="sníž. přenesená",J144,0)</f>
        <v>0</v>
      </c>
      <c r="BI144" s="213">
        <f>IF(N144="nulová",J144,0)</f>
        <v>0</v>
      </c>
      <c r="BJ144" s="21" t="s">
        <v>80</v>
      </c>
      <c r="BK144" s="213">
        <f>ROUND(I144*H144,2)</f>
        <v>0</v>
      </c>
      <c r="BL144" s="21" t="s">
        <v>212</v>
      </c>
      <c r="BM144" s="21" t="s">
        <v>759</v>
      </c>
    </row>
    <row r="145" s="1" customFormat="1">
      <c r="B145" s="43"/>
      <c r="C145" s="71"/>
      <c r="D145" s="214" t="s">
        <v>215</v>
      </c>
      <c r="E145" s="71"/>
      <c r="F145" s="215" t="s">
        <v>306</v>
      </c>
      <c r="G145" s="71"/>
      <c r="H145" s="71"/>
      <c r="I145" s="186"/>
      <c r="J145" s="71"/>
      <c r="K145" s="71"/>
      <c r="L145" s="69"/>
      <c r="M145" s="216"/>
      <c r="N145" s="44"/>
      <c r="O145" s="44"/>
      <c r="P145" s="44"/>
      <c r="Q145" s="44"/>
      <c r="R145" s="44"/>
      <c r="S145" s="44"/>
      <c r="T145" s="92"/>
      <c r="AT145" s="21" t="s">
        <v>215</v>
      </c>
      <c r="AU145" s="21" t="s">
        <v>73</v>
      </c>
    </row>
    <row r="146" s="10" customFormat="1">
      <c r="B146" s="228"/>
      <c r="C146" s="229"/>
      <c r="D146" s="214" t="s">
        <v>217</v>
      </c>
      <c r="E146" s="230" t="s">
        <v>21</v>
      </c>
      <c r="F146" s="231" t="s">
        <v>301</v>
      </c>
      <c r="G146" s="229"/>
      <c r="H146" s="230" t="s">
        <v>21</v>
      </c>
      <c r="I146" s="232"/>
      <c r="J146" s="229"/>
      <c r="K146" s="229"/>
      <c r="L146" s="233"/>
      <c r="M146" s="234"/>
      <c r="N146" s="235"/>
      <c r="O146" s="235"/>
      <c r="P146" s="235"/>
      <c r="Q146" s="235"/>
      <c r="R146" s="235"/>
      <c r="S146" s="235"/>
      <c r="T146" s="236"/>
      <c r="AT146" s="237" t="s">
        <v>217</v>
      </c>
      <c r="AU146" s="237" t="s">
        <v>73</v>
      </c>
      <c r="AV146" s="10" t="s">
        <v>80</v>
      </c>
      <c r="AW146" s="10" t="s">
        <v>37</v>
      </c>
      <c r="AX146" s="10" t="s">
        <v>73</v>
      </c>
      <c r="AY146" s="237" t="s">
        <v>213</v>
      </c>
    </row>
    <row r="147" s="9" customFormat="1">
      <c r="B147" s="217"/>
      <c r="C147" s="218"/>
      <c r="D147" s="214" t="s">
        <v>217</v>
      </c>
      <c r="E147" s="219" t="s">
        <v>21</v>
      </c>
      <c r="F147" s="220" t="s">
        <v>758</v>
      </c>
      <c r="G147" s="218"/>
      <c r="H147" s="221">
        <v>6.758</v>
      </c>
      <c r="I147" s="222"/>
      <c r="J147" s="218"/>
      <c r="K147" s="218"/>
      <c r="L147" s="223"/>
      <c r="M147" s="248"/>
      <c r="N147" s="249"/>
      <c r="O147" s="249"/>
      <c r="P147" s="249"/>
      <c r="Q147" s="249"/>
      <c r="R147" s="249"/>
      <c r="S147" s="249"/>
      <c r="T147" s="250"/>
      <c r="AT147" s="227" t="s">
        <v>217</v>
      </c>
      <c r="AU147" s="227" t="s">
        <v>73</v>
      </c>
      <c r="AV147" s="9" t="s">
        <v>82</v>
      </c>
      <c r="AW147" s="9" t="s">
        <v>37</v>
      </c>
      <c r="AX147" s="9" t="s">
        <v>80</v>
      </c>
      <c r="AY147" s="227" t="s">
        <v>213</v>
      </c>
    </row>
    <row r="148" s="1" customFormat="1" ht="6.96" customHeight="1">
      <c r="B148" s="64"/>
      <c r="C148" s="65"/>
      <c r="D148" s="65"/>
      <c r="E148" s="65"/>
      <c r="F148" s="65"/>
      <c r="G148" s="65"/>
      <c r="H148" s="65"/>
      <c r="I148" s="175"/>
      <c r="J148" s="65"/>
      <c r="K148" s="65"/>
      <c r="L148" s="69"/>
    </row>
  </sheetData>
  <sheetProtection sheet="1" autoFilter="0" formatColumns="0" formatRows="0" objects="1" scenarios="1" spinCount="100000" saltValue="5GU4Hb+sWldFxElgF17W4XTp5fpautl1Ha6rUT8j+GFDpASpLycNEx23l3A2zlaH5x6maUoGeVB1Pfk0zwNbvw==" hashValue="9DjrC2t5brcH9SBFb8qBp0gR7MrcUA3sWl+0iK+pOEmMeiWVZxAHdC27PEVDB7odnUvGD+0O2ag93OSoE8JVgA==" algorithmName="SHA-512" password="CC35"/>
  <autoFilter ref="C81:K147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0:H70"/>
    <mergeCell ref="E72:H72"/>
    <mergeCell ref="E74:H74"/>
    <mergeCell ref="G1:H1"/>
    <mergeCell ref="L2:V2"/>
  </mergeCells>
  <hyperlinks>
    <hyperlink ref="F1:G1" location="C2" display="1) Krycí list soupisu"/>
    <hyperlink ref="G1:H1" location="C58" display="2) Rekapitulace"/>
    <hyperlink ref="J1" location="C81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178</v>
      </c>
      <c r="G1" s="148" t="s">
        <v>179</v>
      </c>
      <c r="H1" s="148"/>
      <c r="I1" s="149"/>
      <c r="J1" s="148" t="s">
        <v>180</v>
      </c>
      <c r="K1" s="147" t="s">
        <v>181</v>
      </c>
      <c r="L1" s="148" t="s">
        <v>182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144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82</v>
      </c>
    </row>
    <row r="4" ht="36.96" customHeight="1">
      <c r="B4" s="25"/>
      <c r="C4" s="26"/>
      <c r="D4" s="27" t="s">
        <v>183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zakázky'!K6</f>
        <v>Výměna kolejnic u ST Ústí n.L. v úseku Mělník - Děčín východ a navazujících tratích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184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717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186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760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21</v>
      </c>
      <c r="K13" s="48"/>
    </row>
    <row r="14" s="1" customFormat="1" ht="14.4" customHeight="1">
      <c r="B14" s="43"/>
      <c r="C14" s="44"/>
      <c r="D14" s="37" t="s">
        <v>23</v>
      </c>
      <c r="E14" s="44"/>
      <c r="F14" s="32" t="s">
        <v>24</v>
      </c>
      <c r="G14" s="44"/>
      <c r="H14" s="44"/>
      <c r="I14" s="155" t="s">
        <v>25</v>
      </c>
      <c r="J14" s="156" t="str">
        <f>'Rekapitulace zakázky'!AN8</f>
        <v>17. 10. 2018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27</v>
      </c>
      <c r="E16" s="44"/>
      <c r="F16" s="44"/>
      <c r="G16" s="44"/>
      <c r="H16" s="44"/>
      <c r="I16" s="155" t="s">
        <v>28</v>
      </c>
      <c r="J16" s="32" t="s">
        <v>29</v>
      </c>
      <c r="K16" s="48"/>
    </row>
    <row r="17" s="1" customFormat="1" ht="18" customHeight="1">
      <c r="B17" s="43"/>
      <c r="C17" s="44"/>
      <c r="D17" s="44"/>
      <c r="E17" s="32" t="s">
        <v>30</v>
      </c>
      <c r="F17" s="44"/>
      <c r="G17" s="44"/>
      <c r="H17" s="44"/>
      <c r="I17" s="155" t="s">
        <v>31</v>
      </c>
      <c r="J17" s="32" t="s">
        <v>32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33</v>
      </c>
      <c r="E19" s="44"/>
      <c r="F19" s="44"/>
      <c r="G19" s="44"/>
      <c r="H19" s="44"/>
      <c r="I19" s="155" t="s">
        <v>28</v>
      </c>
      <c r="J19" s="32" t="str">
        <f>IF('Rekapitulace zakázky'!AN13="Vyplň údaj","",IF('Rekapitulace zakázky'!AN13="","",'Rekapitulace zakázky'!AN13))</f>
        <v/>
      </c>
      <c r="K19" s="48"/>
    </row>
    <row r="20" s="1" customFormat="1" ht="18" customHeight="1">
      <c r="B20" s="43"/>
      <c r="C20" s="44"/>
      <c r="D20" s="44"/>
      <c r="E20" s="32" t="str">
        <f>IF('Rekapitulace zakázky'!E14="Vyplň údaj","",IF('Rekapitulace zakázky'!E14="","",'Rekapitulace zakázky'!E14))</f>
        <v/>
      </c>
      <c r="F20" s="44"/>
      <c r="G20" s="44"/>
      <c r="H20" s="44"/>
      <c r="I20" s="155" t="s">
        <v>31</v>
      </c>
      <c r="J20" s="32" t="str">
        <f>IF('Rekapitulace zakázky'!AN14="Vyplň údaj","",IF('Rekapitulace zakázky'!AN14="","",'Rekapitulace zakázky'!AN14))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35</v>
      </c>
      <c r="E22" s="44"/>
      <c r="F22" s="44"/>
      <c r="G22" s="44"/>
      <c r="H22" s="44"/>
      <c r="I22" s="155" t="s">
        <v>28</v>
      </c>
      <c r="J22" s="32" t="str">
        <f>IF('Rekapitulace zakázky'!AN16="","",'Rekapitulace zakázky'!AN16)</f>
        <v/>
      </c>
      <c r="K22" s="48"/>
    </row>
    <row r="23" s="1" customFormat="1" ht="18" customHeight="1">
      <c r="B23" s="43"/>
      <c r="C23" s="44"/>
      <c r="D23" s="44"/>
      <c r="E23" s="32" t="str">
        <f>IF('Rekapitulace zakázky'!E17="","",'Rekapitulace zakázky'!E17)</f>
        <v xml:space="preserve"> </v>
      </c>
      <c r="F23" s="44"/>
      <c r="G23" s="44"/>
      <c r="H23" s="44"/>
      <c r="I23" s="155" t="s">
        <v>31</v>
      </c>
      <c r="J23" s="32" t="str">
        <f>IF('Rekapitulace zakázky'!AN17="","",'Rekapitulace zakázky'!AN17)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38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21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39</v>
      </c>
      <c r="E29" s="44"/>
      <c r="F29" s="44"/>
      <c r="G29" s="44"/>
      <c r="H29" s="44"/>
      <c r="I29" s="153"/>
      <c r="J29" s="164">
        <f>ROUND(J82,2)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41</v>
      </c>
      <c r="G31" s="44"/>
      <c r="H31" s="44"/>
      <c r="I31" s="165" t="s">
        <v>40</v>
      </c>
      <c r="J31" s="49" t="s">
        <v>42</v>
      </c>
      <c r="K31" s="48"/>
    </row>
    <row r="32" s="1" customFormat="1" ht="14.4" customHeight="1">
      <c r="B32" s="43"/>
      <c r="C32" s="44"/>
      <c r="D32" s="52" t="s">
        <v>43</v>
      </c>
      <c r="E32" s="52" t="s">
        <v>44</v>
      </c>
      <c r="F32" s="166">
        <f>ROUND(SUM(BE82:BE108), 2)</f>
        <v>0</v>
      </c>
      <c r="G32" s="44"/>
      <c r="H32" s="44"/>
      <c r="I32" s="167">
        <v>0.20999999999999999</v>
      </c>
      <c r="J32" s="166">
        <f>ROUND(ROUND((SUM(BE82:BE108)), 2)*I32, 2)</f>
        <v>0</v>
      </c>
      <c r="K32" s="48"/>
    </row>
    <row r="33" s="1" customFormat="1" ht="14.4" customHeight="1">
      <c r="B33" s="43"/>
      <c r="C33" s="44"/>
      <c r="D33" s="44"/>
      <c r="E33" s="52" t="s">
        <v>45</v>
      </c>
      <c r="F33" s="166">
        <f>ROUND(SUM(BF82:BF108), 2)</f>
        <v>0</v>
      </c>
      <c r="G33" s="44"/>
      <c r="H33" s="44"/>
      <c r="I33" s="167">
        <v>0.14999999999999999</v>
      </c>
      <c r="J33" s="166">
        <f>ROUND(ROUND((SUM(BF82:BF108)),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46</v>
      </c>
      <c r="F34" s="166">
        <f>ROUND(SUM(BG82:BG108),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47</v>
      </c>
      <c r="F35" s="166">
        <f>ROUND(SUM(BH82:BH108),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48</v>
      </c>
      <c r="F36" s="166">
        <f>ROUND(SUM(BI82:BI108),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49</v>
      </c>
      <c r="E38" s="95"/>
      <c r="F38" s="95"/>
      <c r="G38" s="170" t="s">
        <v>50</v>
      </c>
      <c r="H38" s="171" t="s">
        <v>51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188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Výměna kolejnic u ST Ústí n.L. v úseku Mělník - Děčín východ a navazujících tratích</v>
      </c>
      <c r="F47" s="37"/>
      <c r="G47" s="37"/>
      <c r="H47" s="37"/>
      <c r="I47" s="153"/>
      <c r="J47" s="44"/>
      <c r="K47" s="48"/>
    </row>
    <row r="48">
      <c r="B48" s="25"/>
      <c r="C48" s="37" t="s">
        <v>184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717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186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 04.2 - SO 04.2 - ÚL záp - jih 2. SK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23</v>
      </c>
      <c r="D53" s="44"/>
      <c r="E53" s="44"/>
      <c r="F53" s="32" t="str">
        <f>F14</f>
        <v>trať 072, 073, 081, 083 a 130</v>
      </c>
      <c r="G53" s="44"/>
      <c r="H53" s="44"/>
      <c r="I53" s="155" t="s">
        <v>25</v>
      </c>
      <c r="J53" s="156" t="str">
        <f>IF(J14="","",J14)</f>
        <v>17. 10. 2018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27</v>
      </c>
      <c r="D55" s="44"/>
      <c r="E55" s="44"/>
      <c r="F55" s="32" t="str">
        <f>E17</f>
        <v>SŽDC s.o., OŘ Ústí n.L., ST Ústí n.L.</v>
      </c>
      <c r="G55" s="44"/>
      <c r="H55" s="44"/>
      <c r="I55" s="155" t="s">
        <v>35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33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189</v>
      </c>
      <c r="D58" s="168"/>
      <c r="E58" s="168"/>
      <c r="F58" s="168"/>
      <c r="G58" s="168"/>
      <c r="H58" s="168"/>
      <c r="I58" s="182"/>
      <c r="J58" s="183" t="s">
        <v>190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191</v>
      </c>
      <c r="D60" s="44"/>
      <c r="E60" s="44"/>
      <c r="F60" s="44"/>
      <c r="G60" s="44"/>
      <c r="H60" s="44"/>
      <c r="I60" s="153"/>
      <c r="J60" s="164">
        <f>J82</f>
        <v>0</v>
      </c>
      <c r="K60" s="48"/>
      <c r="AU60" s="21" t="s">
        <v>192</v>
      </c>
    </row>
    <row r="61" s="1" customFormat="1" ht="21.84" customHeight="1">
      <c r="B61" s="43"/>
      <c r="C61" s="44"/>
      <c r="D61" s="44"/>
      <c r="E61" s="44"/>
      <c r="F61" s="44"/>
      <c r="G61" s="44"/>
      <c r="H61" s="44"/>
      <c r="I61" s="153"/>
      <c r="J61" s="44"/>
      <c r="K61" s="48"/>
    </row>
    <row r="62" s="1" customFormat="1" ht="6.96" customHeight="1">
      <c r="B62" s="64"/>
      <c r="C62" s="65"/>
      <c r="D62" s="65"/>
      <c r="E62" s="65"/>
      <c r="F62" s="65"/>
      <c r="G62" s="65"/>
      <c r="H62" s="65"/>
      <c r="I62" s="175"/>
      <c r="J62" s="65"/>
      <c r="K62" s="66"/>
    </row>
    <row r="66" s="1" customFormat="1" ht="6.96" customHeight="1">
      <c r="B66" s="67"/>
      <c r="C66" s="68"/>
      <c r="D66" s="68"/>
      <c r="E66" s="68"/>
      <c r="F66" s="68"/>
      <c r="G66" s="68"/>
      <c r="H66" s="68"/>
      <c r="I66" s="178"/>
      <c r="J66" s="68"/>
      <c r="K66" s="68"/>
      <c r="L66" s="69"/>
    </row>
    <row r="67" s="1" customFormat="1" ht="36.96" customHeight="1">
      <c r="B67" s="43"/>
      <c r="C67" s="70" t="s">
        <v>193</v>
      </c>
      <c r="D67" s="71"/>
      <c r="E67" s="71"/>
      <c r="F67" s="71"/>
      <c r="G67" s="71"/>
      <c r="H67" s="71"/>
      <c r="I67" s="186"/>
      <c r="J67" s="71"/>
      <c r="K67" s="71"/>
      <c r="L67" s="69"/>
    </row>
    <row r="68" s="1" customFormat="1" ht="6.96" customHeight="1">
      <c r="B68" s="43"/>
      <c r="C68" s="71"/>
      <c r="D68" s="71"/>
      <c r="E68" s="71"/>
      <c r="F68" s="71"/>
      <c r="G68" s="71"/>
      <c r="H68" s="71"/>
      <c r="I68" s="186"/>
      <c r="J68" s="71"/>
      <c r="K68" s="71"/>
      <c r="L68" s="69"/>
    </row>
    <row r="69" s="1" customFormat="1" ht="14.4" customHeight="1">
      <c r="B69" s="43"/>
      <c r="C69" s="73" t="s">
        <v>18</v>
      </c>
      <c r="D69" s="71"/>
      <c r="E69" s="71"/>
      <c r="F69" s="71"/>
      <c r="G69" s="71"/>
      <c r="H69" s="71"/>
      <c r="I69" s="186"/>
      <c r="J69" s="71"/>
      <c r="K69" s="71"/>
      <c r="L69" s="69"/>
    </row>
    <row r="70" s="1" customFormat="1" ht="16.5" customHeight="1">
      <c r="B70" s="43"/>
      <c r="C70" s="71"/>
      <c r="D70" s="71"/>
      <c r="E70" s="187" t="str">
        <f>E7</f>
        <v>Výměna kolejnic u ST Ústí n.L. v úseku Mělník - Děčín východ a navazujících tratích</v>
      </c>
      <c r="F70" s="73"/>
      <c r="G70" s="73"/>
      <c r="H70" s="73"/>
      <c r="I70" s="186"/>
      <c r="J70" s="71"/>
      <c r="K70" s="71"/>
      <c r="L70" s="69"/>
    </row>
    <row r="71">
      <c r="B71" s="25"/>
      <c r="C71" s="73" t="s">
        <v>184</v>
      </c>
      <c r="D71" s="188"/>
      <c r="E71" s="188"/>
      <c r="F71" s="188"/>
      <c r="G71" s="188"/>
      <c r="H71" s="188"/>
      <c r="I71" s="145"/>
      <c r="J71" s="188"/>
      <c r="K71" s="188"/>
      <c r="L71" s="189"/>
    </row>
    <row r="72" s="1" customFormat="1" ht="16.5" customHeight="1">
      <c r="B72" s="43"/>
      <c r="C72" s="71"/>
      <c r="D72" s="71"/>
      <c r="E72" s="187" t="s">
        <v>717</v>
      </c>
      <c r="F72" s="71"/>
      <c r="G72" s="71"/>
      <c r="H72" s="71"/>
      <c r="I72" s="186"/>
      <c r="J72" s="71"/>
      <c r="K72" s="71"/>
      <c r="L72" s="69"/>
    </row>
    <row r="73" s="1" customFormat="1" ht="14.4" customHeight="1">
      <c r="B73" s="43"/>
      <c r="C73" s="73" t="s">
        <v>186</v>
      </c>
      <c r="D73" s="71"/>
      <c r="E73" s="71"/>
      <c r="F73" s="71"/>
      <c r="G73" s="71"/>
      <c r="H73" s="71"/>
      <c r="I73" s="186"/>
      <c r="J73" s="71"/>
      <c r="K73" s="71"/>
      <c r="L73" s="69"/>
    </row>
    <row r="74" s="1" customFormat="1" ht="17.25" customHeight="1">
      <c r="B74" s="43"/>
      <c r="C74" s="71"/>
      <c r="D74" s="71"/>
      <c r="E74" s="79" t="str">
        <f>E11</f>
        <v>SO 04.2 - SO 04.2 - ÚL záp - jih 2. SK</v>
      </c>
      <c r="F74" s="71"/>
      <c r="G74" s="71"/>
      <c r="H74" s="71"/>
      <c r="I74" s="186"/>
      <c r="J74" s="71"/>
      <c r="K74" s="71"/>
      <c r="L74" s="69"/>
    </row>
    <row r="75" s="1" customFormat="1" ht="6.96" customHeight="1">
      <c r="B75" s="43"/>
      <c r="C75" s="71"/>
      <c r="D75" s="71"/>
      <c r="E75" s="71"/>
      <c r="F75" s="71"/>
      <c r="G75" s="71"/>
      <c r="H75" s="71"/>
      <c r="I75" s="186"/>
      <c r="J75" s="71"/>
      <c r="K75" s="71"/>
      <c r="L75" s="69"/>
    </row>
    <row r="76" s="1" customFormat="1" ht="18" customHeight="1">
      <c r="B76" s="43"/>
      <c r="C76" s="73" t="s">
        <v>23</v>
      </c>
      <c r="D76" s="71"/>
      <c r="E76" s="71"/>
      <c r="F76" s="190" t="str">
        <f>F14</f>
        <v>trať 072, 073, 081, 083 a 130</v>
      </c>
      <c r="G76" s="71"/>
      <c r="H76" s="71"/>
      <c r="I76" s="191" t="s">
        <v>25</v>
      </c>
      <c r="J76" s="82" t="str">
        <f>IF(J14="","",J14)</f>
        <v>17. 10. 2018</v>
      </c>
      <c r="K76" s="71"/>
      <c r="L76" s="69"/>
    </row>
    <row r="77" s="1" customFormat="1" ht="6.96" customHeight="1">
      <c r="B77" s="43"/>
      <c r="C77" s="71"/>
      <c r="D77" s="71"/>
      <c r="E77" s="71"/>
      <c r="F77" s="71"/>
      <c r="G77" s="71"/>
      <c r="H77" s="71"/>
      <c r="I77" s="186"/>
      <c r="J77" s="71"/>
      <c r="K77" s="71"/>
      <c r="L77" s="69"/>
    </row>
    <row r="78" s="1" customFormat="1">
      <c r="B78" s="43"/>
      <c r="C78" s="73" t="s">
        <v>27</v>
      </c>
      <c r="D78" s="71"/>
      <c r="E78" s="71"/>
      <c r="F78" s="190" t="str">
        <f>E17</f>
        <v>SŽDC s.o., OŘ Ústí n.L., ST Ústí n.L.</v>
      </c>
      <c r="G78" s="71"/>
      <c r="H78" s="71"/>
      <c r="I78" s="191" t="s">
        <v>35</v>
      </c>
      <c r="J78" s="190" t="str">
        <f>E23</f>
        <v xml:space="preserve"> </v>
      </c>
      <c r="K78" s="71"/>
      <c r="L78" s="69"/>
    </row>
    <row r="79" s="1" customFormat="1" ht="14.4" customHeight="1">
      <c r="B79" s="43"/>
      <c r="C79" s="73" t="s">
        <v>33</v>
      </c>
      <c r="D79" s="71"/>
      <c r="E79" s="71"/>
      <c r="F79" s="190" t="str">
        <f>IF(E20="","",E20)</f>
        <v/>
      </c>
      <c r="G79" s="71"/>
      <c r="H79" s="71"/>
      <c r="I79" s="186"/>
      <c r="J79" s="71"/>
      <c r="K79" s="71"/>
      <c r="L79" s="69"/>
    </row>
    <row r="80" s="1" customFormat="1" ht="10.32" customHeight="1">
      <c r="B80" s="43"/>
      <c r="C80" s="71"/>
      <c r="D80" s="71"/>
      <c r="E80" s="71"/>
      <c r="F80" s="71"/>
      <c r="G80" s="71"/>
      <c r="H80" s="71"/>
      <c r="I80" s="186"/>
      <c r="J80" s="71"/>
      <c r="K80" s="71"/>
      <c r="L80" s="69"/>
    </row>
    <row r="81" s="8" customFormat="1" ht="29.28" customHeight="1">
      <c r="B81" s="192"/>
      <c r="C81" s="193" t="s">
        <v>194</v>
      </c>
      <c r="D81" s="194" t="s">
        <v>58</v>
      </c>
      <c r="E81" s="194" t="s">
        <v>54</v>
      </c>
      <c r="F81" s="194" t="s">
        <v>195</v>
      </c>
      <c r="G81" s="194" t="s">
        <v>196</v>
      </c>
      <c r="H81" s="194" t="s">
        <v>197</v>
      </c>
      <c r="I81" s="195" t="s">
        <v>198</v>
      </c>
      <c r="J81" s="194" t="s">
        <v>190</v>
      </c>
      <c r="K81" s="196" t="s">
        <v>199</v>
      </c>
      <c r="L81" s="197"/>
      <c r="M81" s="99" t="s">
        <v>200</v>
      </c>
      <c r="N81" s="100" t="s">
        <v>43</v>
      </c>
      <c r="O81" s="100" t="s">
        <v>201</v>
      </c>
      <c r="P81" s="100" t="s">
        <v>202</v>
      </c>
      <c r="Q81" s="100" t="s">
        <v>203</v>
      </c>
      <c r="R81" s="100" t="s">
        <v>204</v>
      </c>
      <c r="S81" s="100" t="s">
        <v>205</v>
      </c>
      <c r="T81" s="101" t="s">
        <v>206</v>
      </c>
    </row>
    <row r="82" s="1" customFormat="1" ht="29.28" customHeight="1">
      <c r="B82" s="43"/>
      <c r="C82" s="105" t="s">
        <v>191</v>
      </c>
      <c r="D82" s="71"/>
      <c r="E82" s="71"/>
      <c r="F82" s="71"/>
      <c r="G82" s="71"/>
      <c r="H82" s="71"/>
      <c r="I82" s="186"/>
      <c r="J82" s="198">
        <f>BK82</f>
        <v>0</v>
      </c>
      <c r="K82" s="71"/>
      <c r="L82" s="69"/>
      <c r="M82" s="102"/>
      <c r="N82" s="103"/>
      <c r="O82" s="103"/>
      <c r="P82" s="199">
        <f>SUM(P83:P108)</f>
        <v>0</v>
      </c>
      <c r="Q82" s="103"/>
      <c r="R82" s="199">
        <f>SUM(R83:R108)</f>
        <v>0</v>
      </c>
      <c r="S82" s="103"/>
      <c r="T82" s="200">
        <f>SUM(T83:T108)</f>
        <v>0</v>
      </c>
      <c r="AT82" s="21" t="s">
        <v>72</v>
      </c>
      <c r="AU82" s="21" t="s">
        <v>192</v>
      </c>
      <c r="BK82" s="201">
        <f>SUM(BK83:BK108)</f>
        <v>0</v>
      </c>
    </row>
    <row r="83" s="1" customFormat="1" ht="38.25" customHeight="1">
      <c r="B83" s="43"/>
      <c r="C83" s="202" t="s">
        <v>80</v>
      </c>
      <c r="D83" s="202" t="s">
        <v>207</v>
      </c>
      <c r="E83" s="203" t="s">
        <v>208</v>
      </c>
      <c r="F83" s="204" t="s">
        <v>209</v>
      </c>
      <c r="G83" s="205" t="s">
        <v>210</v>
      </c>
      <c r="H83" s="206">
        <v>32</v>
      </c>
      <c r="I83" s="207"/>
      <c r="J83" s="208">
        <f>ROUND(I83*H83,2)</f>
        <v>0</v>
      </c>
      <c r="K83" s="204" t="s">
        <v>211</v>
      </c>
      <c r="L83" s="69"/>
      <c r="M83" s="209" t="s">
        <v>21</v>
      </c>
      <c r="N83" s="210" t="s">
        <v>44</v>
      </c>
      <c r="O83" s="44"/>
      <c r="P83" s="211">
        <f>O83*H83</f>
        <v>0</v>
      </c>
      <c r="Q83" s="211">
        <v>0</v>
      </c>
      <c r="R83" s="211">
        <f>Q83*H83</f>
        <v>0</v>
      </c>
      <c r="S83" s="211">
        <v>0</v>
      </c>
      <c r="T83" s="212">
        <f>S83*H83</f>
        <v>0</v>
      </c>
      <c r="AR83" s="21" t="s">
        <v>212</v>
      </c>
      <c r="AT83" s="21" t="s">
        <v>207</v>
      </c>
      <c r="AU83" s="21" t="s">
        <v>73</v>
      </c>
      <c r="AY83" s="21" t="s">
        <v>213</v>
      </c>
      <c r="BE83" s="213">
        <f>IF(N83="základní",J83,0)</f>
        <v>0</v>
      </c>
      <c r="BF83" s="213">
        <f>IF(N83="snížená",J83,0)</f>
        <v>0</v>
      </c>
      <c r="BG83" s="213">
        <f>IF(N83="zákl. přenesená",J83,0)</f>
        <v>0</v>
      </c>
      <c r="BH83" s="213">
        <f>IF(N83="sníž. přenesená",J83,0)</f>
        <v>0</v>
      </c>
      <c r="BI83" s="213">
        <f>IF(N83="nulová",J83,0)</f>
        <v>0</v>
      </c>
      <c r="BJ83" s="21" t="s">
        <v>80</v>
      </c>
      <c r="BK83" s="213">
        <f>ROUND(I83*H83,2)</f>
        <v>0</v>
      </c>
      <c r="BL83" s="21" t="s">
        <v>212</v>
      </c>
      <c r="BM83" s="21" t="s">
        <v>761</v>
      </c>
    </row>
    <row r="84" s="1" customFormat="1">
      <c r="B84" s="43"/>
      <c r="C84" s="71"/>
      <c r="D84" s="214" t="s">
        <v>215</v>
      </c>
      <c r="E84" s="71"/>
      <c r="F84" s="215" t="s">
        <v>216</v>
      </c>
      <c r="G84" s="71"/>
      <c r="H84" s="71"/>
      <c r="I84" s="186"/>
      <c r="J84" s="71"/>
      <c r="K84" s="71"/>
      <c r="L84" s="69"/>
      <c r="M84" s="216"/>
      <c r="N84" s="44"/>
      <c r="O84" s="44"/>
      <c r="P84" s="44"/>
      <c r="Q84" s="44"/>
      <c r="R84" s="44"/>
      <c r="S84" s="44"/>
      <c r="T84" s="92"/>
      <c r="AT84" s="21" t="s">
        <v>215</v>
      </c>
      <c r="AU84" s="21" t="s">
        <v>73</v>
      </c>
    </row>
    <row r="85" s="9" customFormat="1">
      <c r="B85" s="217"/>
      <c r="C85" s="218"/>
      <c r="D85" s="214" t="s">
        <v>217</v>
      </c>
      <c r="E85" s="219" t="s">
        <v>21</v>
      </c>
      <c r="F85" s="220" t="s">
        <v>587</v>
      </c>
      <c r="G85" s="218"/>
      <c r="H85" s="221">
        <v>32</v>
      </c>
      <c r="I85" s="222"/>
      <c r="J85" s="218"/>
      <c r="K85" s="218"/>
      <c r="L85" s="223"/>
      <c r="M85" s="224"/>
      <c r="N85" s="225"/>
      <c r="O85" s="225"/>
      <c r="P85" s="225"/>
      <c r="Q85" s="225"/>
      <c r="R85" s="225"/>
      <c r="S85" s="225"/>
      <c r="T85" s="226"/>
      <c r="AT85" s="227" t="s">
        <v>217</v>
      </c>
      <c r="AU85" s="227" t="s">
        <v>73</v>
      </c>
      <c r="AV85" s="9" t="s">
        <v>82</v>
      </c>
      <c r="AW85" s="9" t="s">
        <v>37</v>
      </c>
      <c r="AX85" s="9" t="s">
        <v>80</v>
      </c>
      <c r="AY85" s="227" t="s">
        <v>213</v>
      </c>
    </row>
    <row r="86" s="1" customFormat="1" ht="76.5" customHeight="1">
      <c r="B86" s="43"/>
      <c r="C86" s="202" t="s">
        <v>82</v>
      </c>
      <c r="D86" s="202" t="s">
        <v>207</v>
      </c>
      <c r="E86" s="203" t="s">
        <v>762</v>
      </c>
      <c r="F86" s="204" t="s">
        <v>763</v>
      </c>
      <c r="G86" s="205" t="s">
        <v>221</v>
      </c>
      <c r="H86" s="206">
        <v>222</v>
      </c>
      <c r="I86" s="207"/>
      <c r="J86" s="208">
        <f>ROUND(I86*H86,2)</f>
        <v>0</v>
      </c>
      <c r="K86" s="204" t="s">
        <v>211</v>
      </c>
      <c r="L86" s="69"/>
      <c r="M86" s="209" t="s">
        <v>21</v>
      </c>
      <c r="N86" s="210" t="s">
        <v>44</v>
      </c>
      <c r="O86" s="44"/>
      <c r="P86" s="211">
        <f>O86*H86</f>
        <v>0</v>
      </c>
      <c r="Q86" s="211">
        <v>0</v>
      </c>
      <c r="R86" s="211">
        <f>Q86*H86</f>
        <v>0</v>
      </c>
      <c r="S86" s="211">
        <v>0</v>
      </c>
      <c r="T86" s="212">
        <f>S86*H86</f>
        <v>0</v>
      </c>
      <c r="AR86" s="21" t="s">
        <v>212</v>
      </c>
      <c r="AT86" s="21" t="s">
        <v>207</v>
      </c>
      <c r="AU86" s="21" t="s">
        <v>73</v>
      </c>
      <c r="AY86" s="21" t="s">
        <v>213</v>
      </c>
      <c r="BE86" s="213">
        <f>IF(N86="základní",J86,0)</f>
        <v>0</v>
      </c>
      <c r="BF86" s="213">
        <f>IF(N86="snížená",J86,0)</f>
        <v>0</v>
      </c>
      <c r="BG86" s="213">
        <f>IF(N86="zákl. přenesená",J86,0)</f>
        <v>0</v>
      </c>
      <c r="BH86" s="213">
        <f>IF(N86="sníž. přenesená",J86,0)</f>
        <v>0</v>
      </c>
      <c r="BI86" s="213">
        <f>IF(N86="nulová",J86,0)</f>
        <v>0</v>
      </c>
      <c r="BJ86" s="21" t="s">
        <v>80</v>
      </c>
      <c r="BK86" s="213">
        <f>ROUND(I86*H86,2)</f>
        <v>0</v>
      </c>
      <c r="BL86" s="21" t="s">
        <v>212</v>
      </c>
      <c r="BM86" s="21" t="s">
        <v>764</v>
      </c>
    </row>
    <row r="87" s="1" customFormat="1">
      <c r="B87" s="43"/>
      <c r="C87" s="71"/>
      <c r="D87" s="214" t="s">
        <v>215</v>
      </c>
      <c r="E87" s="71"/>
      <c r="F87" s="215" t="s">
        <v>542</v>
      </c>
      <c r="G87" s="71"/>
      <c r="H87" s="71"/>
      <c r="I87" s="186"/>
      <c r="J87" s="71"/>
      <c r="K87" s="71"/>
      <c r="L87" s="69"/>
      <c r="M87" s="216"/>
      <c r="N87" s="44"/>
      <c r="O87" s="44"/>
      <c r="P87" s="44"/>
      <c r="Q87" s="44"/>
      <c r="R87" s="44"/>
      <c r="S87" s="44"/>
      <c r="T87" s="92"/>
      <c r="AT87" s="21" t="s">
        <v>215</v>
      </c>
      <c r="AU87" s="21" t="s">
        <v>73</v>
      </c>
    </row>
    <row r="88" s="10" customFormat="1">
      <c r="B88" s="228"/>
      <c r="C88" s="229"/>
      <c r="D88" s="214" t="s">
        <v>217</v>
      </c>
      <c r="E88" s="230" t="s">
        <v>21</v>
      </c>
      <c r="F88" s="231" t="s">
        <v>765</v>
      </c>
      <c r="G88" s="229"/>
      <c r="H88" s="230" t="s">
        <v>21</v>
      </c>
      <c r="I88" s="232"/>
      <c r="J88" s="229"/>
      <c r="K88" s="229"/>
      <c r="L88" s="233"/>
      <c r="M88" s="234"/>
      <c r="N88" s="235"/>
      <c r="O88" s="235"/>
      <c r="P88" s="235"/>
      <c r="Q88" s="235"/>
      <c r="R88" s="235"/>
      <c r="S88" s="235"/>
      <c r="T88" s="236"/>
      <c r="AT88" s="237" t="s">
        <v>217</v>
      </c>
      <c r="AU88" s="237" t="s">
        <v>73</v>
      </c>
      <c r="AV88" s="10" t="s">
        <v>80</v>
      </c>
      <c r="AW88" s="10" t="s">
        <v>37</v>
      </c>
      <c r="AX88" s="10" t="s">
        <v>73</v>
      </c>
      <c r="AY88" s="237" t="s">
        <v>213</v>
      </c>
    </row>
    <row r="89" s="9" customFormat="1">
      <c r="B89" s="217"/>
      <c r="C89" s="218"/>
      <c r="D89" s="214" t="s">
        <v>217</v>
      </c>
      <c r="E89" s="219" t="s">
        <v>21</v>
      </c>
      <c r="F89" s="220" t="s">
        <v>766</v>
      </c>
      <c r="G89" s="218"/>
      <c r="H89" s="221">
        <v>222</v>
      </c>
      <c r="I89" s="222"/>
      <c r="J89" s="218"/>
      <c r="K89" s="218"/>
      <c r="L89" s="223"/>
      <c r="M89" s="224"/>
      <c r="N89" s="225"/>
      <c r="O89" s="225"/>
      <c r="P89" s="225"/>
      <c r="Q89" s="225"/>
      <c r="R89" s="225"/>
      <c r="S89" s="225"/>
      <c r="T89" s="226"/>
      <c r="AT89" s="227" t="s">
        <v>217</v>
      </c>
      <c r="AU89" s="227" t="s">
        <v>73</v>
      </c>
      <c r="AV89" s="9" t="s">
        <v>82</v>
      </c>
      <c r="AW89" s="9" t="s">
        <v>37</v>
      </c>
      <c r="AX89" s="9" t="s">
        <v>80</v>
      </c>
      <c r="AY89" s="227" t="s">
        <v>213</v>
      </c>
    </row>
    <row r="90" s="1" customFormat="1" ht="76.5" customHeight="1">
      <c r="B90" s="43"/>
      <c r="C90" s="202" t="s">
        <v>226</v>
      </c>
      <c r="D90" s="202" t="s">
        <v>207</v>
      </c>
      <c r="E90" s="203" t="s">
        <v>767</v>
      </c>
      <c r="F90" s="204" t="s">
        <v>768</v>
      </c>
      <c r="G90" s="205" t="s">
        <v>221</v>
      </c>
      <c r="H90" s="206">
        <v>10</v>
      </c>
      <c r="I90" s="207"/>
      <c r="J90" s="208">
        <f>ROUND(I90*H90,2)</f>
        <v>0</v>
      </c>
      <c r="K90" s="204" t="s">
        <v>211</v>
      </c>
      <c r="L90" s="69"/>
      <c r="M90" s="209" t="s">
        <v>21</v>
      </c>
      <c r="N90" s="210" t="s">
        <v>44</v>
      </c>
      <c r="O90" s="44"/>
      <c r="P90" s="211">
        <f>O90*H90</f>
        <v>0</v>
      </c>
      <c r="Q90" s="211">
        <v>0</v>
      </c>
      <c r="R90" s="211">
        <f>Q90*H90</f>
        <v>0</v>
      </c>
      <c r="S90" s="211">
        <v>0</v>
      </c>
      <c r="T90" s="212">
        <f>S90*H90</f>
        <v>0</v>
      </c>
      <c r="AR90" s="21" t="s">
        <v>212</v>
      </c>
      <c r="AT90" s="21" t="s">
        <v>207</v>
      </c>
      <c r="AU90" s="21" t="s">
        <v>73</v>
      </c>
      <c r="AY90" s="21" t="s">
        <v>213</v>
      </c>
      <c r="BE90" s="213">
        <f>IF(N90="základní",J90,0)</f>
        <v>0</v>
      </c>
      <c r="BF90" s="213">
        <f>IF(N90="snížená",J90,0)</f>
        <v>0</v>
      </c>
      <c r="BG90" s="213">
        <f>IF(N90="zákl. přenesená",J90,0)</f>
        <v>0</v>
      </c>
      <c r="BH90" s="213">
        <f>IF(N90="sníž. přenesená",J90,0)</f>
        <v>0</v>
      </c>
      <c r="BI90" s="213">
        <f>IF(N90="nulová",J90,0)</f>
        <v>0</v>
      </c>
      <c r="BJ90" s="21" t="s">
        <v>80</v>
      </c>
      <c r="BK90" s="213">
        <f>ROUND(I90*H90,2)</f>
        <v>0</v>
      </c>
      <c r="BL90" s="21" t="s">
        <v>212</v>
      </c>
      <c r="BM90" s="21" t="s">
        <v>769</v>
      </c>
    </row>
    <row r="91" s="1" customFormat="1">
      <c r="B91" s="43"/>
      <c r="C91" s="71"/>
      <c r="D91" s="214" t="s">
        <v>215</v>
      </c>
      <c r="E91" s="71"/>
      <c r="F91" s="215" t="s">
        <v>742</v>
      </c>
      <c r="G91" s="71"/>
      <c r="H91" s="71"/>
      <c r="I91" s="186"/>
      <c r="J91" s="71"/>
      <c r="K91" s="71"/>
      <c r="L91" s="69"/>
      <c r="M91" s="216"/>
      <c r="N91" s="44"/>
      <c r="O91" s="44"/>
      <c r="P91" s="44"/>
      <c r="Q91" s="44"/>
      <c r="R91" s="44"/>
      <c r="S91" s="44"/>
      <c r="T91" s="92"/>
      <c r="AT91" s="21" t="s">
        <v>215</v>
      </c>
      <c r="AU91" s="21" t="s">
        <v>73</v>
      </c>
    </row>
    <row r="92" s="9" customFormat="1">
      <c r="B92" s="217"/>
      <c r="C92" s="218"/>
      <c r="D92" s="214" t="s">
        <v>217</v>
      </c>
      <c r="E92" s="219" t="s">
        <v>21</v>
      </c>
      <c r="F92" s="220" t="s">
        <v>175</v>
      </c>
      <c r="G92" s="218"/>
      <c r="H92" s="221">
        <v>10</v>
      </c>
      <c r="I92" s="222"/>
      <c r="J92" s="218"/>
      <c r="K92" s="218"/>
      <c r="L92" s="223"/>
      <c r="M92" s="224"/>
      <c r="N92" s="225"/>
      <c r="O92" s="225"/>
      <c r="P92" s="225"/>
      <c r="Q92" s="225"/>
      <c r="R92" s="225"/>
      <c r="S92" s="225"/>
      <c r="T92" s="226"/>
      <c r="AT92" s="227" t="s">
        <v>217</v>
      </c>
      <c r="AU92" s="227" t="s">
        <v>73</v>
      </c>
      <c r="AV92" s="9" t="s">
        <v>82</v>
      </c>
      <c r="AW92" s="9" t="s">
        <v>37</v>
      </c>
      <c r="AX92" s="9" t="s">
        <v>80</v>
      </c>
      <c r="AY92" s="227" t="s">
        <v>213</v>
      </c>
    </row>
    <row r="93" s="1" customFormat="1" ht="63.75" customHeight="1">
      <c r="B93" s="43"/>
      <c r="C93" s="202" t="s">
        <v>212</v>
      </c>
      <c r="D93" s="202" t="s">
        <v>207</v>
      </c>
      <c r="E93" s="203" t="s">
        <v>770</v>
      </c>
      <c r="F93" s="204" t="s">
        <v>771</v>
      </c>
      <c r="G93" s="205" t="s">
        <v>221</v>
      </c>
      <c r="H93" s="206">
        <v>200</v>
      </c>
      <c r="I93" s="207"/>
      <c r="J93" s="208">
        <f>ROUND(I93*H93,2)</f>
        <v>0</v>
      </c>
      <c r="K93" s="204" t="s">
        <v>211</v>
      </c>
      <c r="L93" s="69"/>
      <c r="M93" s="209" t="s">
        <v>21</v>
      </c>
      <c r="N93" s="210" t="s">
        <v>44</v>
      </c>
      <c r="O93" s="44"/>
      <c r="P93" s="211">
        <f>O93*H93</f>
        <v>0</v>
      </c>
      <c r="Q93" s="211">
        <v>0</v>
      </c>
      <c r="R93" s="211">
        <f>Q93*H93</f>
        <v>0</v>
      </c>
      <c r="S93" s="211">
        <v>0</v>
      </c>
      <c r="T93" s="212">
        <f>S93*H93</f>
        <v>0</v>
      </c>
      <c r="AR93" s="21" t="s">
        <v>212</v>
      </c>
      <c r="AT93" s="21" t="s">
        <v>207</v>
      </c>
      <c r="AU93" s="21" t="s">
        <v>73</v>
      </c>
      <c r="AY93" s="21" t="s">
        <v>213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21" t="s">
        <v>80</v>
      </c>
      <c r="BK93" s="213">
        <f>ROUND(I93*H93,2)</f>
        <v>0</v>
      </c>
      <c r="BL93" s="21" t="s">
        <v>212</v>
      </c>
      <c r="BM93" s="21" t="s">
        <v>772</v>
      </c>
    </row>
    <row r="94" s="1" customFormat="1">
      <c r="B94" s="43"/>
      <c r="C94" s="71"/>
      <c r="D94" s="214" t="s">
        <v>215</v>
      </c>
      <c r="E94" s="71"/>
      <c r="F94" s="215" t="s">
        <v>746</v>
      </c>
      <c r="G94" s="71"/>
      <c r="H94" s="71"/>
      <c r="I94" s="186"/>
      <c r="J94" s="71"/>
      <c r="K94" s="71"/>
      <c r="L94" s="69"/>
      <c r="M94" s="216"/>
      <c r="N94" s="44"/>
      <c r="O94" s="44"/>
      <c r="P94" s="44"/>
      <c r="Q94" s="44"/>
      <c r="R94" s="44"/>
      <c r="S94" s="44"/>
      <c r="T94" s="92"/>
      <c r="AT94" s="21" t="s">
        <v>215</v>
      </c>
      <c r="AU94" s="21" t="s">
        <v>73</v>
      </c>
    </row>
    <row r="95" s="9" customFormat="1">
      <c r="B95" s="217"/>
      <c r="C95" s="218"/>
      <c r="D95" s="214" t="s">
        <v>217</v>
      </c>
      <c r="E95" s="219" t="s">
        <v>21</v>
      </c>
      <c r="F95" s="220" t="s">
        <v>773</v>
      </c>
      <c r="G95" s="218"/>
      <c r="H95" s="221">
        <v>200</v>
      </c>
      <c r="I95" s="222"/>
      <c r="J95" s="218"/>
      <c r="K95" s="218"/>
      <c r="L95" s="223"/>
      <c r="M95" s="224"/>
      <c r="N95" s="225"/>
      <c r="O95" s="225"/>
      <c r="P95" s="225"/>
      <c r="Q95" s="225"/>
      <c r="R95" s="225"/>
      <c r="S95" s="225"/>
      <c r="T95" s="226"/>
      <c r="AT95" s="227" t="s">
        <v>217</v>
      </c>
      <c r="AU95" s="227" t="s">
        <v>73</v>
      </c>
      <c r="AV95" s="9" t="s">
        <v>82</v>
      </c>
      <c r="AW95" s="9" t="s">
        <v>37</v>
      </c>
      <c r="AX95" s="9" t="s">
        <v>80</v>
      </c>
      <c r="AY95" s="227" t="s">
        <v>213</v>
      </c>
    </row>
    <row r="96" s="1" customFormat="1" ht="76.5" customHeight="1">
      <c r="B96" s="43"/>
      <c r="C96" s="202" t="s">
        <v>237</v>
      </c>
      <c r="D96" s="202" t="s">
        <v>207</v>
      </c>
      <c r="E96" s="203" t="s">
        <v>774</v>
      </c>
      <c r="F96" s="204" t="s">
        <v>775</v>
      </c>
      <c r="G96" s="205" t="s">
        <v>250</v>
      </c>
      <c r="H96" s="206">
        <v>16</v>
      </c>
      <c r="I96" s="207"/>
      <c r="J96" s="208">
        <f>ROUND(I96*H96,2)</f>
        <v>0</v>
      </c>
      <c r="K96" s="204" t="s">
        <v>211</v>
      </c>
      <c r="L96" s="69"/>
      <c r="M96" s="209" t="s">
        <v>21</v>
      </c>
      <c r="N96" s="210" t="s">
        <v>44</v>
      </c>
      <c r="O96" s="44"/>
      <c r="P96" s="211">
        <f>O96*H96</f>
        <v>0</v>
      </c>
      <c r="Q96" s="211">
        <v>0</v>
      </c>
      <c r="R96" s="211">
        <f>Q96*H96</f>
        <v>0</v>
      </c>
      <c r="S96" s="211">
        <v>0</v>
      </c>
      <c r="T96" s="212">
        <f>S96*H96</f>
        <v>0</v>
      </c>
      <c r="AR96" s="21" t="s">
        <v>212</v>
      </c>
      <c r="AT96" s="21" t="s">
        <v>207</v>
      </c>
      <c r="AU96" s="21" t="s">
        <v>73</v>
      </c>
      <c r="AY96" s="21" t="s">
        <v>213</v>
      </c>
      <c r="BE96" s="213">
        <f>IF(N96="základní",J96,0)</f>
        <v>0</v>
      </c>
      <c r="BF96" s="213">
        <f>IF(N96="snížená",J96,0)</f>
        <v>0</v>
      </c>
      <c r="BG96" s="213">
        <f>IF(N96="zákl. přenesená",J96,0)</f>
        <v>0</v>
      </c>
      <c r="BH96" s="213">
        <f>IF(N96="sníž. přenesená",J96,0)</f>
        <v>0</v>
      </c>
      <c r="BI96" s="213">
        <f>IF(N96="nulová",J96,0)</f>
        <v>0</v>
      </c>
      <c r="BJ96" s="21" t="s">
        <v>80</v>
      </c>
      <c r="BK96" s="213">
        <f>ROUND(I96*H96,2)</f>
        <v>0</v>
      </c>
      <c r="BL96" s="21" t="s">
        <v>212</v>
      </c>
      <c r="BM96" s="21" t="s">
        <v>776</v>
      </c>
    </row>
    <row r="97" s="1" customFormat="1">
      <c r="B97" s="43"/>
      <c r="C97" s="71"/>
      <c r="D97" s="214" t="s">
        <v>215</v>
      </c>
      <c r="E97" s="71"/>
      <c r="F97" s="215" t="s">
        <v>252</v>
      </c>
      <c r="G97" s="71"/>
      <c r="H97" s="71"/>
      <c r="I97" s="186"/>
      <c r="J97" s="71"/>
      <c r="K97" s="71"/>
      <c r="L97" s="69"/>
      <c r="M97" s="216"/>
      <c r="N97" s="44"/>
      <c r="O97" s="44"/>
      <c r="P97" s="44"/>
      <c r="Q97" s="44"/>
      <c r="R97" s="44"/>
      <c r="S97" s="44"/>
      <c r="T97" s="92"/>
      <c r="AT97" s="21" t="s">
        <v>215</v>
      </c>
      <c r="AU97" s="21" t="s">
        <v>73</v>
      </c>
    </row>
    <row r="98" s="9" customFormat="1">
      <c r="B98" s="217"/>
      <c r="C98" s="218"/>
      <c r="D98" s="214" t="s">
        <v>217</v>
      </c>
      <c r="E98" s="219" t="s">
        <v>21</v>
      </c>
      <c r="F98" s="220" t="s">
        <v>777</v>
      </c>
      <c r="G98" s="218"/>
      <c r="H98" s="221">
        <v>16</v>
      </c>
      <c r="I98" s="222"/>
      <c r="J98" s="218"/>
      <c r="K98" s="218"/>
      <c r="L98" s="223"/>
      <c r="M98" s="224"/>
      <c r="N98" s="225"/>
      <c r="O98" s="225"/>
      <c r="P98" s="225"/>
      <c r="Q98" s="225"/>
      <c r="R98" s="225"/>
      <c r="S98" s="225"/>
      <c r="T98" s="226"/>
      <c r="AT98" s="227" t="s">
        <v>217</v>
      </c>
      <c r="AU98" s="227" t="s">
        <v>73</v>
      </c>
      <c r="AV98" s="9" t="s">
        <v>82</v>
      </c>
      <c r="AW98" s="9" t="s">
        <v>37</v>
      </c>
      <c r="AX98" s="9" t="s">
        <v>80</v>
      </c>
      <c r="AY98" s="227" t="s">
        <v>213</v>
      </c>
    </row>
    <row r="99" s="1" customFormat="1" ht="76.5" customHeight="1">
      <c r="B99" s="43"/>
      <c r="C99" s="202" t="s">
        <v>243</v>
      </c>
      <c r="D99" s="202" t="s">
        <v>207</v>
      </c>
      <c r="E99" s="203" t="s">
        <v>651</v>
      </c>
      <c r="F99" s="204" t="s">
        <v>652</v>
      </c>
      <c r="G99" s="205" t="s">
        <v>221</v>
      </c>
      <c r="H99" s="206">
        <v>644</v>
      </c>
      <c r="I99" s="207"/>
      <c r="J99" s="208">
        <f>ROUND(I99*H99,2)</f>
        <v>0</v>
      </c>
      <c r="K99" s="204" t="s">
        <v>211</v>
      </c>
      <c r="L99" s="69"/>
      <c r="M99" s="209" t="s">
        <v>21</v>
      </c>
      <c r="N99" s="210" t="s">
        <v>44</v>
      </c>
      <c r="O99" s="44"/>
      <c r="P99" s="211">
        <f>O99*H99</f>
        <v>0</v>
      </c>
      <c r="Q99" s="211">
        <v>0</v>
      </c>
      <c r="R99" s="211">
        <f>Q99*H99</f>
        <v>0</v>
      </c>
      <c r="S99" s="211">
        <v>0</v>
      </c>
      <c r="T99" s="212">
        <f>S99*H99</f>
        <v>0</v>
      </c>
      <c r="AR99" s="21" t="s">
        <v>212</v>
      </c>
      <c r="AT99" s="21" t="s">
        <v>207</v>
      </c>
      <c r="AU99" s="21" t="s">
        <v>73</v>
      </c>
      <c r="AY99" s="21" t="s">
        <v>213</v>
      </c>
      <c r="BE99" s="213">
        <f>IF(N99="základní",J99,0)</f>
        <v>0</v>
      </c>
      <c r="BF99" s="213">
        <f>IF(N99="snížená",J99,0)</f>
        <v>0</v>
      </c>
      <c r="BG99" s="213">
        <f>IF(N99="zákl. přenesená",J99,0)</f>
        <v>0</v>
      </c>
      <c r="BH99" s="213">
        <f>IF(N99="sníž. přenesená",J99,0)</f>
        <v>0</v>
      </c>
      <c r="BI99" s="213">
        <f>IF(N99="nulová",J99,0)</f>
        <v>0</v>
      </c>
      <c r="BJ99" s="21" t="s">
        <v>80</v>
      </c>
      <c r="BK99" s="213">
        <f>ROUND(I99*H99,2)</f>
        <v>0</v>
      </c>
      <c r="BL99" s="21" t="s">
        <v>212</v>
      </c>
      <c r="BM99" s="21" t="s">
        <v>778</v>
      </c>
    </row>
    <row r="100" s="1" customFormat="1">
      <c r="B100" s="43"/>
      <c r="C100" s="71"/>
      <c r="D100" s="214" t="s">
        <v>215</v>
      </c>
      <c r="E100" s="71"/>
      <c r="F100" s="215" t="s">
        <v>263</v>
      </c>
      <c r="G100" s="71"/>
      <c r="H100" s="71"/>
      <c r="I100" s="186"/>
      <c r="J100" s="71"/>
      <c r="K100" s="71"/>
      <c r="L100" s="69"/>
      <c r="M100" s="216"/>
      <c r="N100" s="44"/>
      <c r="O100" s="44"/>
      <c r="P100" s="44"/>
      <c r="Q100" s="44"/>
      <c r="R100" s="44"/>
      <c r="S100" s="44"/>
      <c r="T100" s="92"/>
      <c r="AT100" s="21" t="s">
        <v>215</v>
      </c>
      <c r="AU100" s="21" t="s">
        <v>73</v>
      </c>
    </row>
    <row r="101" s="9" customFormat="1">
      <c r="B101" s="217"/>
      <c r="C101" s="218"/>
      <c r="D101" s="214" t="s">
        <v>217</v>
      </c>
      <c r="E101" s="219" t="s">
        <v>21</v>
      </c>
      <c r="F101" s="220" t="s">
        <v>779</v>
      </c>
      <c r="G101" s="218"/>
      <c r="H101" s="221">
        <v>644</v>
      </c>
      <c r="I101" s="222"/>
      <c r="J101" s="218"/>
      <c r="K101" s="218"/>
      <c r="L101" s="223"/>
      <c r="M101" s="224"/>
      <c r="N101" s="225"/>
      <c r="O101" s="225"/>
      <c r="P101" s="225"/>
      <c r="Q101" s="225"/>
      <c r="R101" s="225"/>
      <c r="S101" s="225"/>
      <c r="T101" s="226"/>
      <c r="AT101" s="227" t="s">
        <v>217</v>
      </c>
      <c r="AU101" s="227" t="s">
        <v>73</v>
      </c>
      <c r="AV101" s="9" t="s">
        <v>82</v>
      </c>
      <c r="AW101" s="9" t="s">
        <v>37</v>
      </c>
      <c r="AX101" s="9" t="s">
        <v>80</v>
      </c>
      <c r="AY101" s="227" t="s">
        <v>213</v>
      </c>
    </row>
    <row r="102" s="1" customFormat="1" ht="63.75" customHeight="1">
      <c r="B102" s="43"/>
      <c r="C102" s="202" t="s">
        <v>247</v>
      </c>
      <c r="D102" s="202" t="s">
        <v>207</v>
      </c>
      <c r="E102" s="203" t="s">
        <v>266</v>
      </c>
      <c r="F102" s="204" t="s">
        <v>267</v>
      </c>
      <c r="G102" s="205" t="s">
        <v>250</v>
      </c>
      <c r="H102" s="206">
        <v>2</v>
      </c>
      <c r="I102" s="207"/>
      <c r="J102" s="208">
        <f>ROUND(I102*H102,2)</f>
        <v>0</v>
      </c>
      <c r="K102" s="204" t="s">
        <v>211</v>
      </c>
      <c r="L102" s="69"/>
      <c r="M102" s="209" t="s">
        <v>21</v>
      </c>
      <c r="N102" s="210" t="s">
        <v>44</v>
      </c>
      <c r="O102" s="44"/>
      <c r="P102" s="211">
        <f>O102*H102</f>
        <v>0</v>
      </c>
      <c r="Q102" s="211">
        <v>0</v>
      </c>
      <c r="R102" s="211">
        <f>Q102*H102</f>
        <v>0</v>
      </c>
      <c r="S102" s="211">
        <v>0</v>
      </c>
      <c r="T102" s="212">
        <f>S102*H102</f>
        <v>0</v>
      </c>
      <c r="AR102" s="21" t="s">
        <v>212</v>
      </c>
      <c r="AT102" s="21" t="s">
        <v>207</v>
      </c>
      <c r="AU102" s="21" t="s">
        <v>73</v>
      </c>
      <c r="AY102" s="21" t="s">
        <v>213</v>
      </c>
      <c r="BE102" s="213">
        <f>IF(N102="základní",J102,0)</f>
        <v>0</v>
      </c>
      <c r="BF102" s="213">
        <f>IF(N102="snížená",J102,0)</f>
        <v>0</v>
      </c>
      <c r="BG102" s="213">
        <f>IF(N102="zákl. přenesená",J102,0)</f>
        <v>0</v>
      </c>
      <c r="BH102" s="213">
        <f>IF(N102="sníž. přenesená",J102,0)</f>
        <v>0</v>
      </c>
      <c r="BI102" s="213">
        <f>IF(N102="nulová",J102,0)</f>
        <v>0</v>
      </c>
      <c r="BJ102" s="21" t="s">
        <v>80</v>
      </c>
      <c r="BK102" s="213">
        <f>ROUND(I102*H102,2)</f>
        <v>0</v>
      </c>
      <c r="BL102" s="21" t="s">
        <v>212</v>
      </c>
      <c r="BM102" s="21" t="s">
        <v>780</v>
      </c>
    </row>
    <row r="103" s="1" customFormat="1">
      <c r="B103" s="43"/>
      <c r="C103" s="71"/>
      <c r="D103" s="214" t="s">
        <v>215</v>
      </c>
      <c r="E103" s="71"/>
      <c r="F103" s="215" t="s">
        <v>269</v>
      </c>
      <c r="G103" s="71"/>
      <c r="H103" s="71"/>
      <c r="I103" s="186"/>
      <c r="J103" s="71"/>
      <c r="K103" s="71"/>
      <c r="L103" s="69"/>
      <c r="M103" s="216"/>
      <c r="N103" s="44"/>
      <c r="O103" s="44"/>
      <c r="P103" s="44"/>
      <c r="Q103" s="44"/>
      <c r="R103" s="44"/>
      <c r="S103" s="44"/>
      <c r="T103" s="92"/>
      <c r="AT103" s="21" t="s">
        <v>215</v>
      </c>
      <c r="AU103" s="21" t="s">
        <v>73</v>
      </c>
    </row>
    <row r="104" s="9" customFormat="1">
      <c r="B104" s="217"/>
      <c r="C104" s="218"/>
      <c r="D104" s="214" t="s">
        <v>217</v>
      </c>
      <c r="E104" s="219" t="s">
        <v>21</v>
      </c>
      <c r="F104" s="220" t="s">
        <v>82</v>
      </c>
      <c r="G104" s="218"/>
      <c r="H104" s="221">
        <v>2</v>
      </c>
      <c r="I104" s="222"/>
      <c r="J104" s="218"/>
      <c r="K104" s="218"/>
      <c r="L104" s="223"/>
      <c r="M104" s="224"/>
      <c r="N104" s="225"/>
      <c r="O104" s="225"/>
      <c r="P104" s="225"/>
      <c r="Q104" s="225"/>
      <c r="R104" s="225"/>
      <c r="S104" s="225"/>
      <c r="T104" s="226"/>
      <c r="AT104" s="227" t="s">
        <v>217</v>
      </c>
      <c r="AU104" s="227" t="s">
        <v>73</v>
      </c>
      <c r="AV104" s="9" t="s">
        <v>82</v>
      </c>
      <c r="AW104" s="9" t="s">
        <v>37</v>
      </c>
      <c r="AX104" s="9" t="s">
        <v>80</v>
      </c>
      <c r="AY104" s="227" t="s">
        <v>213</v>
      </c>
    </row>
    <row r="105" s="1" customFormat="1" ht="38.25" customHeight="1">
      <c r="B105" s="43"/>
      <c r="C105" s="202" t="s">
        <v>235</v>
      </c>
      <c r="D105" s="202" t="s">
        <v>207</v>
      </c>
      <c r="E105" s="203" t="s">
        <v>271</v>
      </c>
      <c r="F105" s="204" t="s">
        <v>272</v>
      </c>
      <c r="G105" s="205" t="s">
        <v>210</v>
      </c>
      <c r="H105" s="206">
        <v>4</v>
      </c>
      <c r="I105" s="207"/>
      <c r="J105" s="208">
        <f>ROUND(I105*H105,2)</f>
        <v>0</v>
      </c>
      <c r="K105" s="204" t="s">
        <v>211</v>
      </c>
      <c r="L105" s="69"/>
      <c r="M105" s="209" t="s">
        <v>21</v>
      </c>
      <c r="N105" s="210" t="s">
        <v>44</v>
      </c>
      <c r="O105" s="44"/>
      <c r="P105" s="211">
        <f>O105*H105</f>
        <v>0</v>
      </c>
      <c r="Q105" s="211">
        <v>0</v>
      </c>
      <c r="R105" s="211">
        <f>Q105*H105</f>
        <v>0</v>
      </c>
      <c r="S105" s="211">
        <v>0</v>
      </c>
      <c r="T105" s="212">
        <f>S105*H105</f>
        <v>0</v>
      </c>
      <c r="AR105" s="21" t="s">
        <v>212</v>
      </c>
      <c r="AT105" s="21" t="s">
        <v>207</v>
      </c>
      <c r="AU105" s="21" t="s">
        <v>73</v>
      </c>
      <c r="AY105" s="21" t="s">
        <v>213</v>
      </c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21" t="s">
        <v>80</v>
      </c>
      <c r="BK105" s="213">
        <f>ROUND(I105*H105,2)</f>
        <v>0</v>
      </c>
      <c r="BL105" s="21" t="s">
        <v>212</v>
      </c>
      <c r="BM105" s="21" t="s">
        <v>781</v>
      </c>
    </row>
    <row r="106" s="9" customFormat="1">
      <c r="B106" s="217"/>
      <c r="C106" s="218"/>
      <c r="D106" s="214" t="s">
        <v>217</v>
      </c>
      <c r="E106" s="219" t="s">
        <v>21</v>
      </c>
      <c r="F106" s="220" t="s">
        <v>212</v>
      </c>
      <c r="G106" s="218"/>
      <c r="H106" s="221">
        <v>4</v>
      </c>
      <c r="I106" s="222"/>
      <c r="J106" s="218"/>
      <c r="K106" s="218"/>
      <c r="L106" s="223"/>
      <c r="M106" s="224"/>
      <c r="N106" s="225"/>
      <c r="O106" s="225"/>
      <c r="P106" s="225"/>
      <c r="Q106" s="225"/>
      <c r="R106" s="225"/>
      <c r="S106" s="225"/>
      <c r="T106" s="226"/>
      <c r="AT106" s="227" t="s">
        <v>217</v>
      </c>
      <c r="AU106" s="227" t="s">
        <v>73</v>
      </c>
      <c r="AV106" s="9" t="s">
        <v>82</v>
      </c>
      <c r="AW106" s="9" t="s">
        <v>37</v>
      </c>
      <c r="AX106" s="9" t="s">
        <v>80</v>
      </c>
      <c r="AY106" s="227" t="s">
        <v>213</v>
      </c>
    </row>
    <row r="107" s="1" customFormat="1" ht="25.5" customHeight="1">
      <c r="B107" s="43"/>
      <c r="C107" s="202" t="s">
        <v>256</v>
      </c>
      <c r="D107" s="202" t="s">
        <v>207</v>
      </c>
      <c r="E107" s="203" t="s">
        <v>276</v>
      </c>
      <c r="F107" s="204" t="s">
        <v>277</v>
      </c>
      <c r="G107" s="205" t="s">
        <v>210</v>
      </c>
      <c r="H107" s="206">
        <v>4</v>
      </c>
      <c r="I107" s="207"/>
      <c r="J107" s="208">
        <f>ROUND(I107*H107,2)</f>
        <v>0</v>
      </c>
      <c r="K107" s="204" t="s">
        <v>211</v>
      </c>
      <c r="L107" s="69"/>
      <c r="M107" s="209" t="s">
        <v>21</v>
      </c>
      <c r="N107" s="210" t="s">
        <v>44</v>
      </c>
      <c r="O107" s="44"/>
      <c r="P107" s="211">
        <f>O107*H107</f>
        <v>0</v>
      </c>
      <c r="Q107" s="211">
        <v>0</v>
      </c>
      <c r="R107" s="211">
        <f>Q107*H107</f>
        <v>0</v>
      </c>
      <c r="S107" s="211">
        <v>0</v>
      </c>
      <c r="T107" s="212">
        <f>S107*H107</f>
        <v>0</v>
      </c>
      <c r="AR107" s="21" t="s">
        <v>212</v>
      </c>
      <c r="AT107" s="21" t="s">
        <v>207</v>
      </c>
      <c r="AU107" s="21" t="s">
        <v>73</v>
      </c>
      <c r="AY107" s="21" t="s">
        <v>213</v>
      </c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21" t="s">
        <v>80</v>
      </c>
      <c r="BK107" s="213">
        <f>ROUND(I107*H107,2)</f>
        <v>0</v>
      </c>
      <c r="BL107" s="21" t="s">
        <v>212</v>
      </c>
      <c r="BM107" s="21" t="s">
        <v>782</v>
      </c>
    </row>
    <row r="108" s="9" customFormat="1">
      <c r="B108" s="217"/>
      <c r="C108" s="218"/>
      <c r="D108" s="214" t="s">
        <v>217</v>
      </c>
      <c r="E108" s="219" t="s">
        <v>21</v>
      </c>
      <c r="F108" s="220" t="s">
        <v>212</v>
      </c>
      <c r="G108" s="218"/>
      <c r="H108" s="221">
        <v>4</v>
      </c>
      <c r="I108" s="222"/>
      <c r="J108" s="218"/>
      <c r="K108" s="218"/>
      <c r="L108" s="223"/>
      <c r="M108" s="248"/>
      <c r="N108" s="249"/>
      <c r="O108" s="249"/>
      <c r="P108" s="249"/>
      <c r="Q108" s="249"/>
      <c r="R108" s="249"/>
      <c r="S108" s="249"/>
      <c r="T108" s="250"/>
      <c r="AT108" s="227" t="s">
        <v>217</v>
      </c>
      <c r="AU108" s="227" t="s">
        <v>73</v>
      </c>
      <c r="AV108" s="9" t="s">
        <v>82</v>
      </c>
      <c r="AW108" s="9" t="s">
        <v>37</v>
      </c>
      <c r="AX108" s="9" t="s">
        <v>80</v>
      </c>
      <c r="AY108" s="227" t="s">
        <v>213</v>
      </c>
    </row>
    <row r="109" s="1" customFormat="1" ht="6.96" customHeight="1">
      <c r="B109" s="64"/>
      <c r="C109" s="65"/>
      <c r="D109" s="65"/>
      <c r="E109" s="65"/>
      <c r="F109" s="65"/>
      <c r="G109" s="65"/>
      <c r="H109" s="65"/>
      <c r="I109" s="175"/>
      <c r="J109" s="65"/>
      <c r="K109" s="65"/>
      <c r="L109" s="69"/>
    </row>
  </sheetData>
  <sheetProtection sheet="1" autoFilter="0" formatColumns="0" formatRows="0" objects="1" scenarios="1" spinCount="100000" saltValue="TkF890adXQ+4hg2HDi9dka9cLurOOmi9pxtL8tOoWHoG2SMNQgtnFdh/d72vhLCZrAQr9V/8j0ak3K7/VcQmlQ==" hashValue="CUyn3AazaNK5zwgCf+hSSxbpoeuhBxqhdPwsRZDBDZ4IMLIh993TzukOWZI1Z0FLCAowTgDx4RqR88IcbH3c+w==" algorithmName="SHA-512" password="CC35"/>
  <autoFilter ref="C81:K108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0:H70"/>
    <mergeCell ref="E72:H72"/>
    <mergeCell ref="E74:H74"/>
    <mergeCell ref="G1:H1"/>
    <mergeCell ref="L2:V2"/>
  </mergeCells>
  <hyperlinks>
    <hyperlink ref="F1:G1" location="C2" display="1) Krycí list soupisu"/>
    <hyperlink ref="G1:H1" location="C58" display="2) Rekapitulace"/>
    <hyperlink ref="J1" location="C81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178</v>
      </c>
      <c r="G1" s="148" t="s">
        <v>179</v>
      </c>
      <c r="H1" s="148"/>
      <c r="I1" s="149"/>
      <c r="J1" s="148" t="s">
        <v>180</v>
      </c>
      <c r="K1" s="147" t="s">
        <v>181</v>
      </c>
      <c r="L1" s="148" t="s">
        <v>182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147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82</v>
      </c>
    </row>
    <row r="4" ht="36.96" customHeight="1">
      <c r="B4" s="25"/>
      <c r="C4" s="26"/>
      <c r="D4" s="27" t="s">
        <v>183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zakázky'!K6</f>
        <v>Výměna kolejnic u ST Ústí n.L. v úseku Mělník - Děčín východ a navazujících tratích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184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717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186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783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21</v>
      </c>
      <c r="K13" s="48"/>
    </row>
    <row r="14" s="1" customFormat="1" ht="14.4" customHeight="1">
      <c r="B14" s="43"/>
      <c r="C14" s="44"/>
      <c r="D14" s="37" t="s">
        <v>23</v>
      </c>
      <c r="E14" s="44"/>
      <c r="F14" s="32" t="s">
        <v>24</v>
      </c>
      <c r="G14" s="44"/>
      <c r="H14" s="44"/>
      <c r="I14" s="155" t="s">
        <v>25</v>
      </c>
      <c r="J14" s="156" t="str">
        <f>'Rekapitulace zakázky'!AN8</f>
        <v>17. 10. 2018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27</v>
      </c>
      <c r="E16" s="44"/>
      <c r="F16" s="44"/>
      <c r="G16" s="44"/>
      <c r="H16" s="44"/>
      <c r="I16" s="155" t="s">
        <v>28</v>
      </c>
      <c r="J16" s="32" t="s">
        <v>29</v>
      </c>
      <c r="K16" s="48"/>
    </row>
    <row r="17" s="1" customFormat="1" ht="18" customHeight="1">
      <c r="B17" s="43"/>
      <c r="C17" s="44"/>
      <c r="D17" s="44"/>
      <c r="E17" s="32" t="s">
        <v>30</v>
      </c>
      <c r="F17" s="44"/>
      <c r="G17" s="44"/>
      <c r="H17" s="44"/>
      <c r="I17" s="155" t="s">
        <v>31</v>
      </c>
      <c r="J17" s="32" t="s">
        <v>32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33</v>
      </c>
      <c r="E19" s="44"/>
      <c r="F19" s="44"/>
      <c r="G19" s="44"/>
      <c r="H19" s="44"/>
      <c r="I19" s="155" t="s">
        <v>28</v>
      </c>
      <c r="J19" s="32" t="str">
        <f>IF('Rekapitulace zakázky'!AN13="Vyplň údaj","",IF('Rekapitulace zakázky'!AN13="","",'Rekapitulace zakázky'!AN13))</f>
        <v/>
      </c>
      <c r="K19" s="48"/>
    </row>
    <row r="20" s="1" customFormat="1" ht="18" customHeight="1">
      <c r="B20" s="43"/>
      <c r="C20" s="44"/>
      <c r="D20" s="44"/>
      <c r="E20" s="32" t="str">
        <f>IF('Rekapitulace zakázky'!E14="Vyplň údaj","",IF('Rekapitulace zakázky'!E14="","",'Rekapitulace zakázky'!E14))</f>
        <v/>
      </c>
      <c r="F20" s="44"/>
      <c r="G20" s="44"/>
      <c r="H20" s="44"/>
      <c r="I20" s="155" t="s">
        <v>31</v>
      </c>
      <c r="J20" s="32" t="str">
        <f>IF('Rekapitulace zakázky'!AN14="Vyplň údaj","",IF('Rekapitulace zakázky'!AN14="","",'Rekapitulace zakázky'!AN14))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35</v>
      </c>
      <c r="E22" s="44"/>
      <c r="F22" s="44"/>
      <c r="G22" s="44"/>
      <c r="H22" s="44"/>
      <c r="I22" s="155" t="s">
        <v>28</v>
      </c>
      <c r="J22" s="32" t="str">
        <f>IF('Rekapitulace zakázky'!AN16="","",'Rekapitulace zakázky'!AN16)</f>
        <v/>
      </c>
      <c r="K22" s="48"/>
    </row>
    <row r="23" s="1" customFormat="1" ht="18" customHeight="1">
      <c r="B23" s="43"/>
      <c r="C23" s="44"/>
      <c r="D23" s="44"/>
      <c r="E23" s="32" t="str">
        <f>IF('Rekapitulace zakázky'!E17="","",'Rekapitulace zakázky'!E17)</f>
        <v xml:space="preserve"> </v>
      </c>
      <c r="F23" s="44"/>
      <c r="G23" s="44"/>
      <c r="H23" s="44"/>
      <c r="I23" s="155" t="s">
        <v>31</v>
      </c>
      <c r="J23" s="32" t="str">
        <f>IF('Rekapitulace zakázky'!AN17="","",'Rekapitulace zakázky'!AN17)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38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21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39</v>
      </c>
      <c r="E29" s="44"/>
      <c r="F29" s="44"/>
      <c r="G29" s="44"/>
      <c r="H29" s="44"/>
      <c r="I29" s="153"/>
      <c r="J29" s="164">
        <f>ROUND(J82,2)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41</v>
      </c>
      <c r="G31" s="44"/>
      <c r="H31" s="44"/>
      <c r="I31" s="165" t="s">
        <v>40</v>
      </c>
      <c r="J31" s="49" t="s">
        <v>42</v>
      </c>
      <c r="K31" s="48"/>
    </row>
    <row r="32" s="1" customFormat="1" ht="14.4" customHeight="1">
      <c r="B32" s="43"/>
      <c r="C32" s="44"/>
      <c r="D32" s="52" t="s">
        <v>43</v>
      </c>
      <c r="E32" s="52" t="s">
        <v>44</v>
      </c>
      <c r="F32" s="166">
        <f>ROUND(SUM(BE82:BE134), 2)</f>
        <v>0</v>
      </c>
      <c r="G32" s="44"/>
      <c r="H32" s="44"/>
      <c r="I32" s="167">
        <v>0.20999999999999999</v>
      </c>
      <c r="J32" s="166">
        <f>ROUND(ROUND((SUM(BE82:BE134)), 2)*I32, 2)</f>
        <v>0</v>
      </c>
      <c r="K32" s="48"/>
    </row>
    <row r="33" s="1" customFormat="1" ht="14.4" customHeight="1">
      <c r="B33" s="43"/>
      <c r="C33" s="44"/>
      <c r="D33" s="44"/>
      <c r="E33" s="52" t="s">
        <v>45</v>
      </c>
      <c r="F33" s="166">
        <f>ROUND(SUM(BF82:BF134), 2)</f>
        <v>0</v>
      </c>
      <c r="G33" s="44"/>
      <c r="H33" s="44"/>
      <c r="I33" s="167">
        <v>0.14999999999999999</v>
      </c>
      <c r="J33" s="166">
        <f>ROUND(ROUND((SUM(BF82:BF134)),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46</v>
      </c>
      <c r="F34" s="166">
        <f>ROUND(SUM(BG82:BG134),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47</v>
      </c>
      <c r="F35" s="166">
        <f>ROUND(SUM(BH82:BH134),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48</v>
      </c>
      <c r="F36" s="166">
        <f>ROUND(SUM(BI82:BI134),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49</v>
      </c>
      <c r="E38" s="95"/>
      <c r="F38" s="95"/>
      <c r="G38" s="170" t="s">
        <v>50</v>
      </c>
      <c r="H38" s="171" t="s">
        <v>51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188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Výměna kolejnic u ST Ústí n.L. v úseku Mělník - Děčín východ a navazujících tratích</v>
      </c>
      <c r="F47" s="37"/>
      <c r="G47" s="37"/>
      <c r="H47" s="37"/>
      <c r="I47" s="153"/>
      <c r="J47" s="44"/>
      <c r="K47" s="48"/>
    </row>
    <row r="48">
      <c r="B48" s="25"/>
      <c r="C48" s="37" t="s">
        <v>184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717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186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 04.3 - SO 04.3 - ÚL záp - jih 1. SK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23</v>
      </c>
      <c r="D53" s="44"/>
      <c r="E53" s="44"/>
      <c r="F53" s="32" t="str">
        <f>F14</f>
        <v>trať 072, 073, 081, 083 a 130</v>
      </c>
      <c r="G53" s="44"/>
      <c r="H53" s="44"/>
      <c r="I53" s="155" t="s">
        <v>25</v>
      </c>
      <c r="J53" s="156" t="str">
        <f>IF(J14="","",J14)</f>
        <v>17. 10. 2018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27</v>
      </c>
      <c r="D55" s="44"/>
      <c r="E55" s="44"/>
      <c r="F55" s="32" t="str">
        <f>E17</f>
        <v>SŽDC s.o., OŘ Ústí n.L., ST Ústí n.L.</v>
      </c>
      <c r="G55" s="44"/>
      <c r="H55" s="44"/>
      <c r="I55" s="155" t="s">
        <v>35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33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189</v>
      </c>
      <c r="D58" s="168"/>
      <c r="E58" s="168"/>
      <c r="F58" s="168"/>
      <c r="G58" s="168"/>
      <c r="H58" s="168"/>
      <c r="I58" s="182"/>
      <c r="J58" s="183" t="s">
        <v>190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191</v>
      </c>
      <c r="D60" s="44"/>
      <c r="E60" s="44"/>
      <c r="F60" s="44"/>
      <c r="G60" s="44"/>
      <c r="H60" s="44"/>
      <c r="I60" s="153"/>
      <c r="J60" s="164">
        <f>J82</f>
        <v>0</v>
      </c>
      <c r="K60" s="48"/>
      <c r="AU60" s="21" t="s">
        <v>192</v>
      </c>
    </row>
    <row r="61" s="1" customFormat="1" ht="21.84" customHeight="1">
      <c r="B61" s="43"/>
      <c r="C61" s="44"/>
      <c r="D61" s="44"/>
      <c r="E61" s="44"/>
      <c r="F61" s="44"/>
      <c r="G61" s="44"/>
      <c r="H61" s="44"/>
      <c r="I61" s="153"/>
      <c r="J61" s="44"/>
      <c r="K61" s="48"/>
    </row>
    <row r="62" s="1" customFormat="1" ht="6.96" customHeight="1">
      <c r="B62" s="64"/>
      <c r="C62" s="65"/>
      <c r="D62" s="65"/>
      <c r="E62" s="65"/>
      <c r="F62" s="65"/>
      <c r="G62" s="65"/>
      <c r="H62" s="65"/>
      <c r="I62" s="175"/>
      <c r="J62" s="65"/>
      <c r="K62" s="66"/>
    </row>
    <row r="66" s="1" customFormat="1" ht="6.96" customHeight="1">
      <c r="B66" s="67"/>
      <c r="C66" s="68"/>
      <c r="D66" s="68"/>
      <c r="E66" s="68"/>
      <c r="F66" s="68"/>
      <c r="G66" s="68"/>
      <c r="H66" s="68"/>
      <c r="I66" s="178"/>
      <c r="J66" s="68"/>
      <c r="K66" s="68"/>
      <c r="L66" s="69"/>
    </row>
    <row r="67" s="1" customFormat="1" ht="36.96" customHeight="1">
      <c r="B67" s="43"/>
      <c r="C67" s="70" t="s">
        <v>193</v>
      </c>
      <c r="D67" s="71"/>
      <c r="E67" s="71"/>
      <c r="F67" s="71"/>
      <c r="G67" s="71"/>
      <c r="H67" s="71"/>
      <c r="I67" s="186"/>
      <c r="J67" s="71"/>
      <c r="K67" s="71"/>
      <c r="L67" s="69"/>
    </row>
    <row r="68" s="1" customFormat="1" ht="6.96" customHeight="1">
      <c r="B68" s="43"/>
      <c r="C68" s="71"/>
      <c r="D68" s="71"/>
      <c r="E68" s="71"/>
      <c r="F68" s="71"/>
      <c r="G68" s="71"/>
      <c r="H68" s="71"/>
      <c r="I68" s="186"/>
      <c r="J68" s="71"/>
      <c r="K68" s="71"/>
      <c r="L68" s="69"/>
    </row>
    <row r="69" s="1" customFormat="1" ht="14.4" customHeight="1">
      <c r="B69" s="43"/>
      <c r="C69" s="73" t="s">
        <v>18</v>
      </c>
      <c r="D69" s="71"/>
      <c r="E69" s="71"/>
      <c r="F69" s="71"/>
      <c r="G69" s="71"/>
      <c r="H69" s="71"/>
      <c r="I69" s="186"/>
      <c r="J69" s="71"/>
      <c r="K69" s="71"/>
      <c r="L69" s="69"/>
    </row>
    <row r="70" s="1" customFormat="1" ht="16.5" customHeight="1">
      <c r="B70" s="43"/>
      <c r="C70" s="71"/>
      <c r="D70" s="71"/>
      <c r="E70" s="187" t="str">
        <f>E7</f>
        <v>Výměna kolejnic u ST Ústí n.L. v úseku Mělník - Děčín východ a navazujících tratích</v>
      </c>
      <c r="F70" s="73"/>
      <c r="G70" s="73"/>
      <c r="H70" s="73"/>
      <c r="I70" s="186"/>
      <c r="J70" s="71"/>
      <c r="K70" s="71"/>
      <c r="L70" s="69"/>
    </row>
    <row r="71">
      <c r="B71" s="25"/>
      <c r="C71" s="73" t="s">
        <v>184</v>
      </c>
      <c r="D71" s="188"/>
      <c r="E71" s="188"/>
      <c r="F71" s="188"/>
      <c r="G71" s="188"/>
      <c r="H71" s="188"/>
      <c r="I71" s="145"/>
      <c r="J71" s="188"/>
      <c r="K71" s="188"/>
      <c r="L71" s="189"/>
    </row>
    <row r="72" s="1" customFormat="1" ht="16.5" customHeight="1">
      <c r="B72" s="43"/>
      <c r="C72" s="71"/>
      <c r="D72" s="71"/>
      <c r="E72" s="187" t="s">
        <v>717</v>
      </c>
      <c r="F72" s="71"/>
      <c r="G72" s="71"/>
      <c r="H72" s="71"/>
      <c r="I72" s="186"/>
      <c r="J72" s="71"/>
      <c r="K72" s="71"/>
      <c r="L72" s="69"/>
    </row>
    <row r="73" s="1" customFormat="1" ht="14.4" customHeight="1">
      <c r="B73" s="43"/>
      <c r="C73" s="73" t="s">
        <v>186</v>
      </c>
      <c r="D73" s="71"/>
      <c r="E73" s="71"/>
      <c r="F73" s="71"/>
      <c r="G73" s="71"/>
      <c r="H73" s="71"/>
      <c r="I73" s="186"/>
      <c r="J73" s="71"/>
      <c r="K73" s="71"/>
      <c r="L73" s="69"/>
    </row>
    <row r="74" s="1" customFormat="1" ht="17.25" customHeight="1">
      <c r="B74" s="43"/>
      <c r="C74" s="71"/>
      <c r="D74" s="71"/>
      <c r="E74" s="79" t="str">
        <f>E11</f>
        <v>SO 04.3 - SO 04.3 - ÚL záp - jih 1. SK</v>
      </c>
      <c r="F74" s="71"/>
      <c r="G74" s="71"/>
      <c r="H74" s="71"/>
      <c r="I74" s="186"/>
      <c r="J74" s="71"/>
      <c r="K74" s="71"/>
      <c r="L74" s="69"/>
    </row>
    <row r="75" s="1" customFormat="1" ht="6.96" customHeight="1">
      <c r="B75" s="43"/>
      <c r="C75" s="71"/>
      <c r="D75" s="71"/>
      <c r="E75" s="71"/>
      <c r="F75" s="71"/>
      <c r="G75" s="71"/>
      <c r="H75" s="71"/>
      <c r="I75" s="186"/>
      <c r="J75" s="71"/>
      <c r="K75" s="71"/>
      <c r="L75" s="69"/>
    </row>
    <row r="76" s="1" customFormat="1" ht="18" customHeight="1">
      <c r="B76" s="43"/>
      <c r="C76" s="73" t="s">
        <v>23</v>
      </c>
      <c r="D76" s="71"/>
      <c r="E76" s="71"/>
      <c r="F76" s="190" t="str">
        <f>F14</f>
        <v>trať 072, 073, 081, 083 a 130</v>
      </c>
      <c r="G76" s="71"/>
      <c r="H76" s="71"/>
      <c r="I76" s="191" t="s">
        <v>25</v>
      </c>
      <c r="J76" s="82" t="str">
        <f>IF(J14="","",J14)</f>
        <v>17. 10. 2018</v>
      </c>
      <c r="K76" s="71"/>
      <c r="L76" s="69"/>
    </row>
    <row r="77" s="1" customFormat="1" ht="6.96" customHeight="1">
      <c r="B77" s="43"/>
      <c r="C77" s="71"/>
      <c r="D77" s="71"/>
      <c r="E77" s="71"/>
      <c r="F77" s="71"/>
      <c r="G77" s="71"/>
      <c r="H77" s="71"/>
      <c r="I77" s="186"/>
      <c r="J77" s="71"/>
      <c r="K77" s="71"/>
      <c r="L77" s="69"/>
    </row>
    <row r="78" s="1" customFormat="1">
      <c r="B78" s="43"/>
      <c r="C78" s="73" t="s">
        <v>27</v>
      </c>
      <c r="D78" s="71"/>
      <c r="E78" s="71"/>
      <c r="F78" s="190" t="str">
        <f>E17</f>
        <v>SŽDC s.o., OŘ Ústí n.L., ST Ústí n.L.</v>
      </c>
      <c r="G78" s="71"/>
      <c r="H78" s="71"/>
      <c r="I78" s="191" t="s">
        <v>35</v>
      </c>
      <c r="J78" s="190" t="str">
        <f>E23</f>
        <v xml:space="preserve"> </v>
      </c>
      <c r="K78" s="71"/>
      <c r="L78" s="69"/>
    </row>
    <row r="79" s="1" customFormat="1" ht="14.4" customHeight="1">
      <c r="B79" s="43"/>
      <c r="C79" s="73" t="s">
        <v>33</v>
      </c>
      <c r="D79" s="71"/>
      <c r="E79" s="71"/>
      <c r="F79" s="190" t="str">
        <f>IF(E20="","",E20)</f>
        <v/>
      </c>
      <c r="G79" s="71"/>
      <c r="H79" s="71"/>
      <c r="I79" s="186"/>
      <c r="J79" s="71"/>
      <c r="K79" s="71"/>
      <c r="L79" s="69"/>
    </row>
    <row r="80" s="1" customFormat="1" ht="10.32" customHeight="1">
      <c r="B80" s="43"/>
      <c r="C80" s="71"/>
      <c r="D80" s="71"/>
      <c r="E80" s="71"/>
      <c r="F80" s="71"/>
      <c r="G80" s="71"/>
      <c r="H80" s="71"/>
      <c r="I80" s="186"/>
      <c r="J80" s="71"/>
      <c r="K80" s="71"/>
      <c r="L80" s="69"/>
    </row>
    <row r="81" s="8" customFormat="1" ht="29.28" customHeight="1">
      <c r="B81" s="192"/>
      <c r="C81" s="193" t="s">
        <v>194</v>
      </c>
      <c r="D81" s="194" t="s">
        <v>58</v>
      </c>
      <c r="E81" s="194" t="s">
        <v>54</v>
      </c>
      <c r="F81" s="194" t="s">
        <v>195</v>
      </c>
      <c r="G81" s="194" t="s">
        <v>196</v>
      </c>
      <c r="H81" s="194" t="s">
        <v>197</v>
      </c>
      <c r="I81" s="195" t="s">
        <v>198</v>
      </c>
      <c r="J81" s="194" t="s">
        <v>190</v>
      </c>
      <c r="K81" s="196" t="s">
        <v>199</v>
      </c>
      <c r="L81" s="197"/>
      <c r="M81" s="99" t="s">
        <v>200</v>
      </c>
      <c r="N81" s="100" t="s">
        <v>43</v>
      </c>
      <c r="O81" s="100" t="s">
        <v>201</v>
      </c>
      <c r="P81" s="100" t="s">
        <v>202</v>
      </c>
      <c r="Q81" s="100" t="s">
        <v>203</v>
      </c>
      <c r="R81" s="100" t="s">
        <v>204</v>
      </c>
      <c r="S81" s="100" t="s">
        <v>205</v>
      </c>
      <c r="T81" s="101" t="s">
        <v>206</v>
      </c>
    </row>
    <row r="82" s="1" customFormat="1" ht="29.28" customHeight="1">
      <c r="B82" s="43"/>
      <c r="C82" s="105" t="s">
        <v>191</v>
      </c>
      <c r="D82" s="71"/>
      <c r="E82" s="71"/>
      <c r="F82" s="71"/>
      <c r="G82" s="71"/>
      <c r="H82" s="71"/>
      <c r="I82" s="186"/>
      <c r="J82" s="198">
        <f>BK82</f>
        <v>0</v>
      </c>
      <c r="K82" s="71"/>
      <c r="L82" s="69"/>
      <c r="M82" s="102"/>
      <c r="N82" s="103"/>
      <c r="O82" s="103"/>
      <c r="P82" s="199">
        <f>SUM(P83:P134)</f>
        <v>0</v>
      </c>
      <c r="Q82" s="103"/>
      <c r="R82" s="199">
        <f>SUM(R83:R134)</f>
        <v>0.80127999999999999</v>
      </c>
      <c r="S82" s="103"/>
      <c r="T82" s="200">
        <f>SUM(T83:T134)</f>
        <v>0</v>
      </c>
      <c r="AT82" s="21" t="s">
        <v>72</v>
      </c>
      <c r="AU82" s="21" t="s">
        <v>192</v>
      </c>
      <c r="BK82" s="201">
        <f>SUM(BK83:BK134)</f>
        <v>0</v>
      </c>
    </row>
    <row r="83" s="1" customFormat="1" ht="38.25" customHeight="1">
      <c r="B83" s="43"/>
      <c r="C83" s="202" t="s">
        <v>80</v>
      </c>
      <c r="D83" s="202" t="s">
        <v>207</v>
      </c>
      <c r="E83" s="203" t="s">
        <v>208</v>
      </c>
      <c r="F83" s="204" t="s">
        <v>209</v>
      </c>
      <c r="G83" s="205" t="s">
        <v>210</v>
      </c>
      <c r="H83" s="206">
        <v>6</v>
      </c>
      <c r="I83" s="207"/>
      <c r="J83" s="208">
        <f>ROUND(I83*H83,2)</f>
        <v>0</v>
      </c>
      <c r="K83" s="204" t="s">
        <v>211</v>
      </c>
      <c r="L83" s="69"/>
      <c r="M83" s="209" t="s">
        <v>21</v>
      </c>
      <c r="N83" s="210" t="s">
        <v>44</v>
      </c>
      <c r="O83" s="44"/>
      <c r="P83" s="211">
        <f>O83*H83</f>
        <v>0</v>
      </c>
      <c r="Q83" s="211">
        <v>0</v>
      </c>
      <c r="R83" s="211">
        <f>Q83*H83</f>
        <v>0</v>
      </c>
      <c r="S83" s="211">
        <v>0</v>
      </c>
      <c r="T83" s="212">
        <f>S83*H83</f>
        <v>0</v>
      </c>
      <c r="AR83" s="21" t="s">
        <v>212</v>
      </c>
      <c r="AT83" s="21" t="s">
        <v>207</v>
      </c>
      <c r="AU83" s="21" t="s">
        <v>73</v>
      </c>
      <c r="AY83" s="21" t="s">
        <v>213</v>
      </c>
      <c r="BE83" s="213">
        <f>IF(N83="základní",J83,0)</f>
        <v>0</v>
      </c>
      <c r="BF83" s="213">
        <f>IF(N83="snížená",J83,0)</f>
        <v>0</v>
      </c>
      <c r="BG83" s="213">
        <f>IF(N83="zákl. přenesená",J83,0)</f>
        <v>0</v>
      </c>
      <c r="BH83" s="213">
        <f>IF(N83="sníž. přenesená",J83,0)</f>
        <v>0</v>
      </c>
      <c r="BI83" s="213">
        <f>IF(N83="nulová",J83,0)</f>
        <v>0</v>
      </c>
      <c r="BJ83" s="21" t="s">
        <v>80</v>
      </c>
      <c r="BK83" s="213">
        <f>ROUND(I83*H83,2)</f>
        <v>0</v>
      </c>
      <c r="BL83" s="21" t="s">
        <v>212</v>
      </c>
      <c r="BM83" s="21" t="s">
        <v>784</v>
      </c>
    </row>
    <row r="84" s="1" customFormat="1">
      <c r="B84" s="43"/>
      <c r="C84" s="71"/>
      <c r="D84" s="214" t="s">
        <v>215</v>
      </c>
      <c r="E84" s="71"/>
      <c r="F84" s="215" t="s">
        <v>216</v>
      </c>
      <c r="G84" s="71"/>
      <c r="H84" s="71"/>
      <c r="I84" s="186"/>
      <c r="J84" s="71"/>
      <c r="K84" s="71"/>
      <c r="L84" s="69"/>
      <c r="M84" s="216"/>
      <c r="N84" s="44"/>
      <c r="O84" s="44"/>
      <c r="P84" s="44"/>
      <c r="Q84" s="44"/>
      <c r="R84" s="44"/>
      <c r="S84" s="44"/>
      <c r="T84" s="92"/>
      <c r="AT84" s="21" t="s">
        <v>215</v>
      </c>
      <c r="AU84" s="21" t="s">
        <v>73</v>
      </c>
    </row>
    <row r="85" s="9" customFormat="1">
      <c r="B85" s="217"/>
      <c r="C85" s="218"/>
      <c r="D85" s="214" t="s">
        <v>217</v>
      </c>
      <c r="E85" s="219" t="s">
        <v>21</v>
      </c>
      <c r="F85" s="220" t="s">
        <v>243</v>
      </c>
      <c r="G85" s="218"/>
      <c r="H85" s="221">
        <v>6</v>
      </c>
      <c r="I85" s="222"/>
      <c r="J85" s="218"/>
      <c r="K85" s="218"/>
      <c r="L85" s="223"/>
      <c r="M85" s="224"/>
      <c r="N85" s="225"/>
      <c r="O85" s="225"/>
      <c r="P85" s="225"/>
      <c r="Q85" s="225"/>
      <c r="R85" s="225"/>
      <c r="S85" s="225"/>
      <c r="T85" s="226"/>
      <c r="AT85" s="227" t="s">
        <v>217</v>
      </c>
      <c r="AU85" s="227" t="s">
        <v>73</v>
      </c>
      <c r="AV85" s="9" t="s">
        <v>82</v>
      </c>
      <c r="AW85" s="9" t="s">
        <v>37</v>
      </c>
      <c r="AX85" s="9" t="s">
        <v>80</v>
      </c>
      <c r="AY85" s="227" t="s">
        <v>213</v>
      </c>
    </row>
    <row r="86" s="1" customFormat="1" ht="76.5" customHeight="1">
      <c r="B86" s="43"/>
      <c r="C86" s="202" t="s">
        <v>82</v>
      </c>
      <c r="D86" s="202" t="s">
        <v>207</v>
      </c>
      <c r="E86" s="203" t="s">
        <v>720</v>
      </c>
      <c r="F86" s="204" t="s">
        <v>785</v>
      </c>
      <c r="G86" s="205" t="s">
        <v>221</v>
      </c>
      <c r="H86" s="206">
        <v>250</v>
      </c>
      <c r="I86" s="207"/>
      <c r="J86" s="208">
        <f>ROUND(I86*H86,2)</f>
        <v>0</v>
      </c>
      <c r="K86" s="204" t="s">
        <v>211</v>
      </c>
      <c r="L86" s="69"/>
      <c r="M86" s="209" t="s">
        <v>21</v>
      </c>
      <c r="N86" s="210" t="s">
        <v>44</v>
      </c>
      <c r="O86" s="44"/>
      <c r="P86" s="211">
        <f>O86*H86</f>
        <v>0</v>
      </c>
      <c r="Q86" s="211">
        <v>0</v>
      </c>
      <c r="R86" s="211">
        <f>Q86*H86</f>
        <v>0</v>
      </c>
      <c r="S86" s="211">
        <v>0</v>
      </c>
      <c r="T86" s="212">
        <f>S86*H86</f>
        <v>0</v>
      </c>
      <c r="AR86" s="21" t="s">
        <v>212</v>
      </c>
      <c r="AT86" s="21" t="s">
        <v>207</v>
      </c>
      <c r="AU86" s="21" t="s">
        <v>73</v>
      </c>
      <c r="AY86" s="21" t="s">
        <v>213</v>
      </c>
      <c r="BE86" s="213">
        <f>IF(N86="základní",J86,0)</f>
        <v>0</v>
      </c>
      <c r="BF86" s="213">
        <f>IF(N86="snížená",J86,0)</f>
        <v>0</v>
      </c>
      <c r="BG86" s="213">
        <f>IF(N86="zákl. přenesená",J86,0)</f>
        <v>0</v>
      </c>
      <c r="BH86" s="213">
        <f>IF(N86="sníž. přenesená",J86,0)</f>
        <v>0</v>
      </c>
      <c r="BI86" s="213">
        <f>IF(N86="nulová",J86,0)</f>
        <v>0</v>
      </c>
      <c r="BJ86" s="21" t="s">
        <v>80</v>
      </c>
      <c r="BK86" s="213">
        <f>ROUND(I86*H86,2)</f>
        <v>0</v>
      </c>
      <c r="BL86" s="21" t="s">
        <v>212</v>
      </c>
      <c r="BM86" s="21" t="s">
        <v>786</v>
      </c>
    </row>
    <row r="87" s="1" customFormat="1">
      <c r="B87" s="43"/>
      <c r="C87" s="71"/>
      <c r="D87" s="214" t="s">
        <v>215</v>
      </c>
      <c r="E87" s="71"/>
      <c r="F87" s="215" t="s">
        <v>702</v>
      </c>
      <c r="G87" s="71"/>
      <c r="H87" s="71"/>
      <c r="I87" s="186"/>
      <c r="J87" s="71"/>
      <c r="K87" s="71"/>
      <c r="L87" s="69"/>
      <c r="M87" s="216"/>
      <c r="N87" s="44"/>
      <c r="O87" s="44"/>
      <c r="P87" s="44"/>
      <c r="Q87" s="44"/>
      <c r="R87" s="44"/>
      <c r="S87" s="44"/>
      <c r="T87" s="92"/>
      <c r="AT87" s="21" t="s">
        <v>215</v>
      </c>
      <c r="AU87" s="21" t="s">
        <v>73</v>
      </c>
    </row>
    <row r="88" s="10" customFormat="1">
      <c r="B88" s="228"/>
      <c r="C88" s="229"/>
      <c r="D88" s="214" t="s">
        <v>217</v>
      </c>
      <c r="E88" s="230" t="s">
        <v>21</v>
      </c>
      <c r="F88" s="231" t="s">
        <v>787</v>
      </c>
      <c r="G88" s="229"/>
      <c r="H88" s="230" t="s">
        <v>21</v>
      </c>
      <c r="I88" s="232"/>
      <c r="J88" s="229"/>
      <c r="K88" s="229"/>
      <c r="L88" s="233"/>
      <c r="M88" s="234"/>
      <c r="N88" s="235"/>
      <c r="O88" s="235"/>
      <c r="P88" s="235"/>
      <c r="Q88" s="235"/>
      <c r="R88" s="235"/>
      <c r="S88" s="235"/>
      <c r="T88" s="236"/>
      <c r="AT88" s="237" t="s">
        <v>217</v>
      </c>
      <c r="AU88" s="237" t="s">
        <v>73</v>
      </c>
      <c r="AV88" s="10" t="s">
        <v>80</v>
      </c>
      <c r="AW88" s="10" t="s">
        <v>37</v>
      </c>
      <c r="AX88" s="10" t="s">
        <v>73</v>
      </c>
      <c r="AY88" s="237" t="s">
        <v>213</v>
      </c>
    </row>
    <row r="89" s="9" customFormat="1">
      <c r="B89" s="217"/>
      <c r="C89" s="218"/>
      <c r="D89" s="214" t="s">
        <v>217</v>
      </c>
      <c r="E89" s="219" t="s">
        <v>21</v>
      </c>
      <c r="F89" s="220" t="s">
        <v>788</v>
      </c>
      <c r="G89" s="218"/>
      <c r="H89" s="221">
        <v>213</v>
      </c>
      <c r="I89" s="222"/>
      <c r="J89" s="218"/>
      <c r="K89" s="218"/>
      <c r="L89" s="223"/>
      <c r="M89" s="224"/>
      <c r="N89" s="225"/>
      <c r="O89" s="225"/>
      <c r="P89" s="225"/>
      <c r="Q89" s="225"/>
      <c r="R89" s="225"/>
      <c r="S89" s="225"/>
      <c r="T89" s="226"/>
      <c r="AT89" s="227" t="s">
        <v>217</v>
      </c>
      <c r="AU89" s="227" t="s">
        <v>73</v>
      </c>
      <c r="AV89" s="9" t="s">
        <v>82</v>
      </c>
      <c r="AW89" s="9" t="s">
        <v>37</v>
      </c>
      <c r="AX89" s="9" t="s">
        <v>73</v>
      </c>
      <c r="AY89" s="227" t="s">
        <v>213</v>
      </c>
    </row>
    <row r="90" s="10" customFormat="1">
      <c r="B90" s="228"/>
      <c r="C90" s="229"/>
      <c r="D90" s="214" t="s">
        <v>217</v>
      </c>
      <c r="E90" s="230" t="s">
        <v>21</v>
      </c>
      <c r="F90" s="231" t="s">
        <v>789</v>
      </c>
      <c r="G90" s="229"/>
      <c r="H90" s="230" t="s">
        <v>21</v>
      </c>
      <c r="I90" s="232"/>
      <c r="J90" s="229"/>
      <c r="K90" s="229"/>
      <c r="L90" s="233"/>
      <c r="M90" s="234"/>
      <c r="N90" s="235"/>
      <c r="O90" s="235"/>
      <c r="P90" s="235"/>
      <c r="Q90" s="235"/>
      <c r="R90" s="235"/>
      <c r="S90" s="235"/>
      <c r="T90" s="236"/>
      <c r="AT90" s="237" t="s">
        <v>217</v>
      </c>
      <c r="AU90" s="237" t="s">
        <v>73</v>
      </c>
      <c r="AV90" s="10" t="s">
        <v>80</v>
      </c>
      <c r="AW90" s="10" t="s">
        <v>37</v>
      </c>
      <c r="AX90" s="10" t="s">
        <v>73</v>
      </c>
      <c r="AY90" s="237" t="s">
        <v>213</v>
      </c>
    </row>
    <row r="91" s="9" customFormat="1">
      <c r="B91" s="217"/>
      <c r="C91" s="218"/>
      <c r="D91" s="214" t="s">
        <v>217</v>
      </c>
      <c r="E91" s="219" t="s">
        <v>21</v>
      </c>
      <c r="F91" s="220" t="s">
        <v>790</v>
      </c>
      <c r="G91" s="218"/>
      <c r="H91" s="221">
        <v>37</v>
      </c>
      <c r="I91" s="222"/>
      <c r="J91" s="218"/>
      <c r="K91" s="218"/>
      <c r="L91" s="223"/>
      <c r="M91" s="224"/>
      <c r="N91" s="225"/>
      <c r="O91" s="225"/>
      <c r="P91" s="225"/>
      <c r="Q91" s="225"/>
      <c r="R91" s="225"/>
      <c r="S91" s="225"/>
      <c r="T91" s="226"/>
      <c r="AT91" s="227" t="s">
        <v>217</v>
      </c>
      <c r="AU91" s="227" t="s">
        <v>73</v>
      </c>
      <c r="AV91" s="9" t="s">
        <v>82</v>
      </c>
      <c r="AW91" s="9" t="s">
        <v>37</v>
      </c>
      <c r="AX91" s="9" t="s">
        <v>73</v>
      </c>
      <c r="AY91" s="227" t="s">
        <v>213</v>
      </c>
    </row>
    <row r="92" s="11" customFormat="1">
      <c r="B92" s="251"/>
      <c r="C92" s="252"/>
      <c r="D92" s="214" t="s">
        <v>217</v>
      </c>
      <c r="E92" s="253" t="s">
        <v>21</v>
      </c>
      <c r="F92" s="254" t="s">
        <v>361</v>
      </c>
      <c r="G92" s="252"/>
      <c r="H92" s="255">
        <v>250</v>
      </c>
      <c r="I92" s="256"/>
      <c r="J92" s="252"/>
      <c r="K92" s="252"/>
      <c r="L92" s="257"/>
      <c r="M92" s="258"/>
      <c r="N92" s="259"/>
      <c r="O92" s="259"/>
      <c r="P92" s="259"/>
      <c r="Q92" s="259"/>
      <c r="R92" s="259"/>
      <c r="S92" s="259"/>
      <c r="T92" s="260"/>
      <c r="AT92" s="261" t="s">
        <v>217</v>
      </c>
      <c r="AU92" s="261" t="s">
        <v>73</v>
      </c>
      <c r="AV92" s="11" t="s">
        <v>212</v>
      </c>
      <c r="AW92" s="11" t="s">
        <v>37</v>
      </c>
      <c r="AX92" s="11" t="s">
        <v>80</v>
      </c>
      <c r="AY92" s="261" t="s">
        <v>213</v>
      </c>
    </row>
    <row r="93" s="1" customFormat="1" ht="51" customHeight="1">
      <c r="B93" s="43"/>
      <c r="C93" s="202" t="s">
        <v>226</v>
      </c>
      <c r="D93" s="202" t="s">
        <v>207</v>
      </c>
      <c r="E93" s="203" t="s">
        <v>791</v>
      </c>
      <c r="F93" s="204" t="s">
        <v>792</v>
      </c>
      <c r="G93" s="205" t="s">
        <v>210</v>
      </c>
      <c r="H93" s="206">
        <v>200</v>
      </c>
      <c r="I93" s="207"/>
      <c r="J93" s="208">
        <f>ROUND(I93*H93,2)</f>
        <v>0</v>
      </c>
      <c r="K93" s="204" t="s">
        <v>211</v>
      </c>
      <c r="L93" s="69"/>
      <c r="M93" s="209" t="s">
        <v>21</v>
      </c>
      <c r="N93" s="210" t="s">
        <v>44</v>
      </c>
      <c r="O93" s="44"/>
      <c r="P93" s="211">
        <f>O93*H93</f>
        <v>0</v>
      </c>
      <c r="Q93" s="211">
        <v>0</v>
      </c>
      <c r="R93" s="211">
        <f>Q93*H93</f>
        <v>0</v>
      </c>
      <c r="S93" s="211">
        <v>0</v>
      </c>
      <c r="T93" s="212">
        <f>S93*H93</f>
        <v>0</v>
      </c>
      <c r="AR93" s="21" t="s">
        <v>212</v>
      </c>
      <c r="AT93" s="21" t="s">
        <v>207</v>
      </c>
      <c r="AU93" s="21" t="s">
        <v>73</v>
      </c>
      <c r="AY93" s="21" t="s">
        <v>213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21" t="s">
        <v>80</v>
      </c>
      <c r="BK93" s="213">
        <f>ROUND(I93*H93,2)</f>
        <v>0</v>
      </c>
      <c r="BL93" s="21" t="s">
        <v>212</v>
      </c>
      <c r="BM93" s="21" t="s">
        <v>793</v>
      </c>
    </row>
    <row r="94" s="1" customFormat="1">
      <c r="B94" s="43"/>
      <c r="C94" s="71"/>
      <c r="D94" s="214" t="s">
        <v>215</v>
      </c>
      <c r="E94" s="71"/>
      <c r="F94" s="215" t="s">
        <v>230</v>
      </c>
      <c r="G94" s="71"/>
      <c r="H94" s="71"/>
      <c r="I94" s="186"/>
      <c r="J94" s="71"/>
      <c r="K94" s="71"/>
      <c r="L94" s="69"/>
      <c r="M94" s="216"/>
      <c r="N94" s="44"/>
      <c r="O94" s="44"/>
      <c r="P94" s="44"/>
      <c r="Q94" s="44"/>
      <c r="R94" s="44"/>
      <c r="S94" s="44"/>
      <c r="T94" s="92"/>
      <c r="AT94" s="21" t="s">
        <v>215</v>
      </c>
      <c r="AU94" s="21" t="s">
        <v>73</v>
      </c>
    </row>
    <row r="95" s="9" customFormat="1">
      <c r="B95" s="217"/>
      <c r="C95" s="218"/>
      <c r="D95" s="214" t="s">
        <v>217</v>
      </c>
      <c r="E95" s="219" t="s">
        <v>21</v>
      </c>
      <c r="F95" s="220" t="s">
        <v>773</v>
      </c>
      <c r="G95" s="218"/>
      <c r="H95" s="221">
        <v>200</v>
      </c>
      <c r="I95" s="222"/>
      <c r="J95" s="218"/>
      <c r="K95" s="218"/>
      <c r="L95" s="223"/>
      <c r="M95" s="224"/>
      <c r="N95" s="225"/>
      <c r="O95" s="225"/>
      <c r="P95" s="225"/>
      <c r="Q95" s="225"/>
      <c r="R95" s="225"/>
      <c r="S95" s="225"/>
      <c r="T95" s="226"/>
      <c r="AT95" s="227" t="s">
        <v>217</v>
      </c>
      <c r="AU95" s="227" t="s">
        <v>73</v>
      </c>
      <c r="AV95" s="9" t="s">
        <v>82</v>
      </c>
      <c r="AW95" s="9" t="s">
        <v>37</v>
      </c>
      <c r="AX95" s="9" t="s">
        <v>80</v>
      </c>
      <c r="AY95" s="227" t="s">
        <v>213</v>
      </c>
    </row>
    <row r="96" s="1" customFormat="1" ht="16.5" customHeight="1">
      <c r="B96" s="43"/>
      <c r="C96" s="238" t="s">
        <v>212</v>
      </c>
      <c r="D96" s="238" t="s">
        <v>232</v>
      </c>
      <c r="E96" s="239" t="s">
        <v>794</v>
      </c>
      <c r="F96" s="240" t="s">
        <v>795</v>
      </c>
      <c r="G96" s="241" t="s">
        <v>210</v>
      </c>
      <c r="H96" s="242">
        <v>200</v>
      </c>
      <c r="I96" s="243"/>
      <c r="J96" s="244">
        <f>ROUND(I96*H96,2)</f>
        <v>0</v>
      </c>
      <c r="K96" s="240" t="s">
        <v>211</v>
      </c>
      <c r="L96" s="245"/>
      <c r="M96" s="246" t="s">
        <v>21</v>
      </c>
      <c r="N96" s="247" t="s">
        <v>44</v>
      </c>
      <c r="O96" s="44"/>
      <c r="P96" s="211">
        <f>O96*H96</f>
        <v>0</v>
      </c>
      <c r="Q96" s="211">
        <v>0.00048999999999999998</v>
      </c>
      <c r="R96" s="211">
        <f>Q96*H96</f>
        <v>0.098000000000000004</v>
      </c>
      <c r="S96" s="211">
        <v>0</v>
      </c>
      <c r="T96" s="212">
        <f>S96*H96</f>
        <v>0</v>
      </c>
      <c r="AR96" s="21" t="s">
        <v>235</v>
      </c>
      <c r="AT96" s="21" t="s">
        <v>232</v>
      </c>
      <c r="AU96" s="21" t="s">
        <v>73</v>
      </c>
      <c r="AY96" s="21" t="s">
        <v>213</v>
      </c>
      <c r="BE96" s="213">
        <f>IF(N96="základní",J96,0)</f>
        <v>0</v>
      </c>
      <c r="BF96" s="213">
        <f>IF(N96="snížená",J96,0)</f>
        <v>0</v>
      </c>
      <c r="BG96" s="213">
        <f>IF(N96="zákl. přenesená",J96,0)</f>
        <v>0</v>
      </c>
      <c r="BH96" s="213">
        <f>IF(N96="sníž. přenesená",J96,0)</f>
        <v>0</v>
      </c>
      <c r="BI96" s="213">
        <f>IF(N96="nulová",J96,0)</f>
        <v>0</v>
      </c>
      <c r="BJ96" s="21" t="s">
        <v>80</v>
      </c>
      <c r="BK96" s="213">
        <f>ROUND(I96*H96,2)</f>
        <v>0</v>
      </c>
      <c r="BL96" s="21" t="s">
        <v>212</v>
      </c>
      <c r="BM96" s="21" t="s">
        <v>796</v>
      </c>
    </row>
    <row r="97" s="9" customFormat="1">
      <c r="B97" s="217"/>
      <c r="C97" s="218"/>
      <c r="D97" s="214" t="s">
        <v>217</v>
      </c>
      <c r="E97" s="219" t="s">
        <v>21</v>
      </c>
      <c r="F97" s="220" t="s">
        <v>773</v>
      </c>
      <c r="G97" s="218"/>
      <c r="H97" s="221">
        <v>200</v>
      </c>
      <c r="I97" s="222"/>
      <c r="J97" s="218"/>
      <c r="K97" s="218"/>
      <c r="L97" s="223"/>
      <c r="M97" s="224"/>
      <c r="N97" s="225"/>
      <c r="O97" s="225"/>
      <c r="P97" s="225"/>
      <c r="Q97" s="225"/>
      <c r="R97" s="225"/>
      <c r="S97" s="225"/>
      <c r="T97" s="226"/>
      <c r="AT97" s="227" t="s">
        <v>217</v>
      </c>
      <c r="AU97" s="227" t="s">
        <v>73</v>
      </c>
      <c r="AV97" s="9" t="s">
        <v>82</v>
      </c>
      <c r="AW97" s="9" t="s">
        <v>37</v>
      </c>
      <c r="AX97" s="9" t="s">
        <v>80</v>
      </c>
      <c r="AY97" s="227" t="s">
        <v>213</v>
      </c>
    </row>
    <row r="98" s="1" customFormat="1" ht="51" customHeight="1">
      <c r="B98" s="43"/>
      <c r="C98" s="202" t="s">
        <v>237</v>
      </c>
      <c r="D98" s="202" t="s">
        <v>207</v>
      </c>
      <c r="E98" s="203" t="s">
        <v>227</v>
      </c>
      <c r="F98" s="204" t="s">
        <v>228</v>
      </c>
      <c r="G98" s="205" t="s">
        <v>210</v>
      </c>
      <c r="H98" s="206">
        <v>100</v>
      </c>
      <c r="I98" s="207"/>
      <c r="J98" s="208">
        <f>ROUND(I98*H98,2)</f>
        <v>0</v>
      </c>
      <c r="K98" s="204" t="s">
        <v>211</v>
      </c>
      <c r="L98" s="69"/>
      <c r="M98" s="209" t="s">
        <v>21</v>
      </c>
      <c r="N98" s="210" t="s">
        <v>44</v>
      </c>
      <c r="O98" s="44"/>
      <c r="P98" s="211">
        <f>O98*H98</f>
        <v>0</v>
      </c>
      <c r="Q98" s="211">
        <v>0</v>
      </c>
      <c r="R98" s="211">
        <f>Q98*H98</f>
        <v>0</v>
      </c>
      <c r="S98" s="211">
        <v>0</v>
      </c>
      <c r="T98" s="212">
        <f>S98*H98</f>
        <v>0</v>
      </c>
      <c r="AR98" s="21" t="s">
        <v>212</v>
      </c>
      <c r="AT98" s="21" t="s">
        <v>207</v>
      </c>
      <c r="AU98" s="21" t="s">
        <v>73</v>
      </c>
      <c r="AY98" s="21" t="s">
        <v>213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21" t="s">
        <v>80</v>
      </c>
      <c r="BK98" s="213">
        <f>ROUND(I98*H98,2)</f>
        <v>0</v>
      </c>
      <c r="BL98" s="21" t="s">
        <v>212</v>
      </c>
      <c r="BM98" s="21" t="s">
        <v>797</v>
      </c>
    </row>
    <row r="99" s="1" customFormat="1">
      <c r="B99" s="43"/>
      <c r="C99" s="71"/>
      <c r="D99" s="214" t="s">
        <v>215</v>
      </c>
      <c r="E99" s="71"/>
      <c r="F99" s="215" t="s">
        <v>230</v>
      </c>
      <c r="G99" s="71"/>
      <c r="H99" s="71"/>
      <c r="I99" s="186"/>
      <c r="J99" s="71"/>
      <c r="K99" s="71"/>
      <c r="L99" s="69"/>
      <c r="M99" s="216"/>
      <c r="N99" s="44"/>
      <c r="O99" s="44"/>
      <c r="P99" s="44"/>
      <c r="Q99" s="44"/>
      <c r="R99" s="44"/>
      <c r="S99" s="44"/>
      <c r="T99" s="92"/>
      <c r="AT99" s="21" t="s">
        <v>215</v>
      </c>
      <c r="AU99" s="21" t="s">
        <v>73</v>
      </c>
    </row>
    <row r="100" s="9" customFormat="1">
      <c r="B100" s="217"/>
      <c r="C100" s="218"/>
      <c r="D100" s="214" t="s">
        <v>217</v>
      </c>
      <c r="E100" s="219" t="s">
        <v>21</v>
      </c>
      <c r="F100" s="220" t="s">
        <v>747</v>
      </c>
      <c r="G100" s="218"/>
      <c r="H100" s="221">
        <v>100</v>
      </c>
      <c r="I100" s="222"/>
      <c r="J100" s="218"/>
      <c r="K100" s="218"/>
      <c r="L100" s="223"/>
      <c r="M100" s="224"/>
      <c r="N100" s="225"/>
      <c r="O100" s="225"/>
      <c r="P100" s="225"/>
      <c r="Q100" s="225"/>
      <c r="R100" s="225"/>
      <c r="S100" s="225"/>
      <c r="T100" s="226"/>
      <c r="AT100" s="227" t="s">
        <v>217</v>
      </c>
      <c r="AU100" s="227" t="s">
        <v>73</v>
      </c>
      <c r="AV100" s="9" t="s">
        <v>82</v>
      </c>
      <c r="AW100" s="9" t="s">
        <v>37</v>
      </c>
      <c r="AX100" s="9" t="s">
        <v>80</v>
      </c>
      <c r="AY100" s="227" t="s">
        <v>213</v>
      </c>
    </row>
    <row r="101" s="1" customFormat="1" ht="16.5" customHeight="1">
      <c r="B101" s="43"/>
      <c r="C101" s="238" t="s">
        <v>243</v>
      </c>
      <c r="D101" s="238" t="s">
        <v>232</v>
      </c>
      <c r="E101" s="239" t="s">
        <v>233</v>
      </c>
      <c r="F101" s="240" t="s">
        <v>234</v>
      </c>
      <c r="G101" s="241" t="s">
        <v>210</v>
      </c>
      <c r="H101" s="242">
        <v>100</v>
      </c>
      <c r="I101" s="243"/>
      <c r="J101" s="244">
        <f>ROUND(I101*H101,2)</f>
        <v>0</v>
      </c>
      <c r="K101" s="240" t="s">
        <v>211</v>
      </c>
      <c r="L101" s="245"/>
      <c r="M101" s="246" t="s">
        <v>21</v>
      </c>
      <c r="N101" s="247" t="s">
        <v>44</v>
      </c>
      <c r="O101" s="44"/>
      <c r="P101" s="211">
        <f>O101*H101</f>
        <v>0</v>
      </c>
      <c r="Q101" s="211">
        <v>0.00021000000000000001</v>
      </c>
      <c r="R101" s="211">
        <f>Q101*H101</f>
        <v>0.021000000000000001</v>
      </c>
      <c r="S101" s="211">
        <v>0</v>
      </c>
      <c r="T101" s="212">
        <f>S101*H101</f>
        <v>0</v>
      </c>
      <c r="AR101" s="21" t="s">
        <v>235</v>
      </c>
      <c r="AT101" s="21" t="s">
        <v>232</v>
      </c>
      <c r="AU101" s="21" t="s">
        <v>73</v>
      </c>
      <c r="AY101" s="21" t="s">
        <v>213</v>
      </c>
      <c r="BE101" s="213">
        <f>IF(N101="základní",J101,0)</f>
        <v>0</v>
      </c>
      <c r="BF101" s="213">
        <f>IF(N101="snížená",J101,0)</f>
        <v>0</v>
      </c>
      <c r="BG101" s="213">
        <f>IF(N101="zákl. přenesená",J101,0)</f>
        <v>0</v>
      </c>
      <c r="BH101" s="213">
        <f>IF(N101="sníž. přenesená",J101,0)</f>
        <v>0</v>
      </c>
      <c r="BI101" s="213">
        <f>IF(N101="nulová",J101,0)</f>
        <v>0</v>
      </c>
      <c r="BJ101" s="21" t="s">
        <v>80</v>
      </c>
      <c r="BK101" s="213">
        <f>ROUND(I101*H101,2)</f>
        <v>0</v>
      </c>
      <c r="BL101" s="21" t="s">
        <v>212</v>
      </c>
      <c r="BM101" s="21" t="s">
        <v>798</v>
      </c>
    </row>
    <row r="102" s="9" customFormat="1">
      <c r="B102" s="217"/>
      <c r="C102" s="218"/>
      <c r="D102" s="214" t="s">
        <v>217</v>
      </c>
      <c r="E102" s="219" t="s">
        <v>21</v>
      </c>
      <c r="F102" s="220" t="s">
        <v>747</v>
      </c>
      <c r="G102" s="218"/>
      <c r="H102" s="221">
        <v>100</v>
      </c>
      <c r="I102" s="222"/>
      <c r="J102" s="218"/>
      <c r="K102" s="218"/>
      <c r="L102" s="223"/>
      <c r="M102" s="224"/>
      <c r="N102" s="225"/>
      <c r="O102" s="225"/>
      <c r="P102" s="225"/>
      <c r="Q102" s="225"/>
      <c r="R102" s="225"/>
      <c r="S102" s="225"/>
      <c r="T102" s="226"/>
      <c r="AT102" s="227" t="s">
        <v>217</v>
      </c>
      <c r="AU102" s="227" t="s">
        <v>73</v>
      </c>
      <c r="AV102" s="9" t="s">
        <v>82</v>
      </c>
      <c r="AW102" s="9" t="s">
        <v>37</v>
      </c>
      <c r="AX102" s="9" t="s">
        <v>80</v>
      </c>
      <c r="AY102" s="227" t="s">
        <v>213</v>
      </c>
    </row>
    <row r="103" s="1" customFormat="1" ht="76.5" customHeight="1">
      <c r="B103" s="43"/>
      <c r="C103" s="202" t="s">
        <v>247</v>
      </c>
      <c r="D103" s="202" t="s">
        <v>207</v>
      </c>
      <c r="E103" s="203" t="s">
        <v>725</v>
      </c>
      <c r="F103" s="204" t="s">
        <v>726</v>
      </c>
      <c r="G103" s="205" t="s">
        <v>221</v>
      </c>
      <c r="H103" s="206">
        <v>10</v>
      </c>
      <c r="I103" s="207"/>
      <c r="J103" s="208">
        <f>ROUND(I103*H103,2)</f>
        <v>0</v>
      </c>
      <c r="K103" s="204" t="s">
        <v>211</v>
      </c>
      <c r="L103" s="69"/>
      <c r="M103" s="209" t="s">
        <v>21</v>
      </c>
      <c r="N103" s="210" t="s">
        <v>44</v>
      </c>
      <c r="O103" s="44"/>
      <c r="P103" s="211">
        <f>O103*H103</f>
        <v>0</v>
      </c>
      <c r="Q103" s="211">
        <v>0</v>
      </c>
      <c r="R103" s="211">
        <f>Q103*H103</f>
        <v>0</v>
      </c>
      <c r="S103" s="211">
        <v>0</v>
      </c>
      <c r="T103" s="212">
        <f>S103*H103</f>
        <v>0</v>
      </c>
      <c r="AR103" s="21" t="s">
        <v>212</v>
      </c>
      <c r="AT103" s="21" t="s">
        <v>207</v>
      </c>
      <c r="AU103" s="21" t="s">
        <v>73</v>
      </c>
      <c r="AY103" s="21" t="s">
        <v>213</v>
      </c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21" t="s">
        <v>80</v>
      </c>
      <c r="BK103" s="213">
        <f>ROUND(I103*H103,2)</f>
        <v>0</v>
      </c>
      <c r="BL103" s="21" t="s">
        <v>212</v>
      </c>
      <c r="BM103" s="21" t="s">
        <v>799</v>
      </c>
    </row>
    <row r="104" s="1" customFormat="1">
      <c r="B104" s="43"/>
      <c r="C104" s="71"/>
      <c r="D104" s="214" t="s">
        <v>215</v>
      </c>
      <c r="E104" s="71"/>
      <c r="F104" s="215" t="s">
        <v>322</v>
      </c>
      <c r="G104" s="71"/>
      <c r="H104" s="71"/>
      <c r="I104" s="186"/>
      <c r="J104" s="71"/>
      <c r="K104" s="71"/>
      <c r="L104" s="69"/>
      <c r="M104" s="216"/>
      <c r="N104" s="44"/>
      <c r="O104" s="44"/>
      <c r="P104" s="44"/>
      <c r="Q104" s="44"/>
      <c r="R104" s="44"/>
      <c r="S104" s="44"/>
      <c r="T104" s="92"/>
      <c r="AT104" s="21" t="s">
        <v>215</v>
      </c>
      <c r="AU104" s="21" t="s">
        <v>73</v>
      </c>
    </row>
    <row r="105" s="9" customFormat="1">
      <c r="B105" s="217"/>
      <c r="C105" s="218"/>
      <c r="D105" s="214" t="s">
        <v>217</v>
      </c>
      <c r="E105" s="219" t="s">
        <v>21</v>
      </c>
      <c r="F105" s="220" t="s">
        <v>800</v>
      </c>
      <c r="G105" s="218"/>
      <c r="H105" s="221">
        <v>10</v>
      </c>
      <c r="I105" s="222"/>
      <c r="J105" s="218"/>
      <c r="K105" s="218"/>
      <c r="L105" s="223"/>
      <c r="M105" s="224"/>
      <c r="N105" s="225"/>
      <c r="O105" s="225"/>
      <c r="P105" s="225"/>
      <c r="Q105" s="225"/>
      <c r="R105" s="225"/>
      <c r="S105" s="225"/>
      <c r="T105" s="226"/>
      <c r="AT105" s="227" t="s">
        <v>217</v>
      </c>
      <c r="AU105" s="227" t="s">
        <v>73</v>
      </c>
      <c r="AV105" s="9" t="s">
        <v>82</v>
      </c>
      <c r="AW105" s="9" t="s">
        <v>37</v>
      </c>
      <c r="AX105" s="9" t="s">
        <v>80</v>
      </c>
      <c r="AY105" s="227" t="s">
        <v>213</v>
      </c>
    </row>
    <row r="106" s="1" customFormat="1" ht="16.5" customHeight="1">
      <c r="B106" s="43"/>
      <c r="C106" s="238" t="s">
        <v>235</v>
      </c>
      <c r="D106" s="238" t="s">
        <v>232</v>
      </c>
      <c r="E106" s="239" t="s">
        <v>801</v>
      </c>
      <c r="F106" s="240" t="s">
        <v>802</v>
      </c>
      <c r="G106" s="241" t="s">
        <v>210</v>
      </c>
      <c r="H106" s="242">
        <v>2</v>
      </c>
      <c r="I106" s="243"/>
      <c r="J106" s="244">
        <f>ROUND(I106*H106,2)</f>
        <v>0</v>
      </c>
      <c r="K106" s="240" t="s">
        <v>211</v>
      </c>
      <c r="L106" s="245"/>
      <c r="M106" s="246" t="s">
        <v>21</v>
      </c>
      <c r="N106" s="247" t="s">
        <v>44</v>
      </c>
      <c r="O106" s="44"/>
      <c r="P106" s="211">
        <f>O106*H106</f>
        <v>0</v>
      </c>
      <c r="Q106" s="211">
        <v>0.34114</v>
      </c>
      <c r="R106" s="211">
        <f>Q106*H106</f>
        <v>0.68228</v>
      </c>
      <c r="S106" s="211">
        <v>0</v>
      </c>
      <c r="T106" s="212">
        <f>S106*H106</f>
        <v>0</v>
      </c>
      <c r="AR106" s="21" t="s">
        <v>235</v>
      </c>
      <c r="AT106" s="21" t="s">
        <v>232</v>
      </c>
      <c r="AU106" s="21" t="s">
        <v>73</v>
      </c>
      <c r="AY106" s="21" t="s">
        <v>213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21" t="s">
        <v>80</v>
      </c>
      <c r="BK106" s="213">
        <f>ROUND(I106*H106,2)</f>
        <v>0</v>
      </c>
      <c r="BL106" s="21" t="s">
        <v>212</v>
      </c>
      <c r="BM106" s="21" t="s">
        <v>803</v>
      </c>
    </row>
    <row r="107" s="9" customFormat="1">
      <c r="B107" s="217"/>
      <c r="C107" s="218"/>
      <c r="D107" s="214" t="s">
        <v>217</v>
      </c>
      <c r="E107" s="219" t="s">
        <v>21</v>
      </c>
      <c r="F107" s="220" t="s">
        <v>82</v>
      </c>
      <c r="G107" s="218"/>
      <c r="H107" s="221">
        <v>2</v>
      </c>
      <c r="I107" s="222"/>
      <c r="J107" s="218"/>
      <c r="K107" s="218"/>
      <c r="L107" s="223"/>
      <c r="M107" s="224"/>
      <c r="N107" s="225"/>
      <c r="O107" s="225"/>
      <c r="P107" s="225"/>
      <c r="Q107" s="225"/>
      <c r="R107" s="225"/>
      <c r="S107" s="225"/>
      <c r="T107" s="226"/>
      <c r="AT107" s="227" t="s">
        <v>217</v>
      </c>
      <c r="AU107" s="227" t="s">
        <v>73</v>
      </c>
      <c r="AV107" s="9" t="s">
        <v>82</v>
      </c>
      <c r="AW107" s="9" t="s">
        <v>37</v>
      </c>
      <c r="AX107" s="9" t="s">
        <v>80</v>
      </c>
      <c r="AY107" s="227" t="s">
        <v>213</v>
      </c>
    </row>
    <row r="108" s="1" customFormat="1" ht="76.5" customHeight="1">
      <c r="B108" s="43"/>
      <c r="C108" s="202" t="s">
        <v>256</v>
      </c>
      <c r="D108" s="202" t="s">
        <v>207</v>
      </c>
      <c r="E108" s="203" t="s">
        <v>253</v>
      </c>
      <c r="F108" s="204" t="s">
        <v>254</v>
      </c>
      <c r="G108" s="205" t="s">
        <v>250</v>
      </c>
      <c r="H108" s="206">
        <v>4</v>
      </c>
      <c r="I108" s="207"/>
      <c r="J108" s="208">
        <f>ROUND(I108*H108,2)</f>
        <v>0</v>
      </c>
      <c r="K108" s="204" t="s">
        <v>211</v>
      </c>
      <c r="L108" s="69"/>
      <c r="M108" s="209" t="s">
        <v>21</v>
      </c>
      <c r="N108" s="210" t="s">
        <v>44</v>
      </c>
      <c r="O108" s="44"/>
      <c r="P108" s="211">
        <f>O108*H108</f>
        <v>0</v>
      </c>
      <c r="Q108" s="211">
        <v>0</v>
      </c>
      <c r="R108" s="211">
        <f>Q108*H108</f>
        <v>0</v>
      </c>
      <c r="S108" s="211">
        <v>0</v>
      </c>
      <c r="T108" s="212">
        <f>S108*H108</f>
        <v>0</v>
      </c>
      <c r="AR108" s="21" t="s">
        <v>212</v>
      </c>
      <c r="AT108" s="21" t="s">
        <v>207</v>
      </c>
      <c r="AU108" s="21" t="s">
        <v>73</v>
      </c>
      <c r="AY108" s="21" t="s">
        <v>213</v>
      </c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21" t="s">
        <v>80</v>
      </c>
      <c r="BK108" s="213">
        <f>ROUND(I108*H108,2)</f>
        <v>0</v>
      </c>
      <c r="BL108" s="21" t="s">
        <v>212</v>
      </c>
      <c r="BM108" s="21" t="s">
        <v>804</v>
      </c>
    </row>
    <row r="109" s="1" customFormat="1">
      <c r="B109" s="43"/>
      <c r="C109" s="71"/>
      <c r="D109" s="214" t="s">
        <v>215</v>
      </c>
      <c r="E109" s="71"/>
      <c r="F109" s="215" t="s">
        <v>252</v>
      </c>
      <c r="G109" s="71"/>
      <c r="H109" s="71"/>
      <c r="I109" s="186"/>
      <c r="J109" s="71"/>
      <c r="K109" s="71"/>
      <c r="L109" s="69"/>
      <c r="M109" s="216"/>
      <c r="N109" s="44"/>
      <c r="O109" s="44"/>
      <c r="P109" s="44"/>
      <c r="Q109" s="44"/>
      <c r="R109" s="44"/>
      <c r="S109" s="44"/>
      <c r="T109" s="92"/>
      <c r="AT109" s="21" t="s">
        <v>215</v>
      </c>
      <c r="AU109" s="21" t="s">
        <v>73</v>
      </c>
    </row>
    <row r="110" s="9" customFormat="1">
      <c r="B110" s="217"/>
      <c r="C110" s="218"/>
      <c r="D110" s="214" t="s">
        <v>217</v>
      </c>
      <c r="E110" s="219" t="s">
        <v>21</v>
      </c>
      <c r="F110" s="220" t="s">
        <v>212</v>
      </c>
      <c r="G110" s="218"/>
      <c r="H110" s="221">
        <v>4</v>
      </c>
      <c r="I110" s="222"/>
      <c r="J110" s="218"/>
      <c r="K110" s="218"/>
      <c r="L110" s="223"/>
      <c r="M110" s="224"/>
      <c r="N110" s="225"/>
      <c r="O110" s="225"/>
      <c r="P110" s="225"/>
      <c r="Q110" s="225"/>
      <c r="R110" s="225"/>
      <c r="S110" s="225"/>
      <c r="T110" s="226"/>
      <c r="AT110" s="227" t="s">
        <v>217</v>
      </c>
      <c r="AU110" s="227" t="s">
        <v>73</v>
      </c>
      <c r="AV110" s="9" t="s">
        <v>82</v>
      </c>
      <c r="AW110" s="9" t="s">
        <v>37</v>
      </c>
      <c r="AX110" s="9" t="s">
        <v>80</v>
      </c>
      <c r="AY110" s="227" t="s">
        <v>213</v>
      </c>
    </row>
    <row r="111" s="1" customFormat="1" ht="102" customHeight="1">
      <c r="B111" s="43"/>
      <c r="C111" s="202" t="s">
        <v>175</v>
      </c>
      <c r="D111" s="202" t="s">
        <v>207</v>
      </c>
      <c r="E111" s="203" t="s">
        <v>337</v>
      </c>
      <c r="F111" s="204" t="s">
        <v>338</v>
      </c>
      <c r="G111" s="205" t="s">
        <v>250</v>
      </c>
      <c r="H111" s="206">
        <v>5</v>
      </c>
      <c r="I111" s="207"/>
      <c r="J111" s="208">
        <f>ROUND(I111*H111,2)</f>
        <v>0</v>
      </c>
      <c r="K111" s="204" t="s">
        <v>211</v>
      </c>
      <c r="L111" s="69"/>
      <c r="M111" s="209" t="s">
        <v>21</v>
      </c>
      <c r="N111" s="210" t="s">
        <v>44</v>
      </c>
      <c r="O111" s="44"/>
      <c r="P111" s="211">
        <f>O111*H111</f>
        <v>0</v>
      </c>
      <c r="Q111" s="211">
        <v>0</v>
      </c>
      <c r="R111" s="211">
        <f>Q111*H111</f>
        <v>0</v>
      </c>
      <c r="S111" s="211">
        <v>0</v>
      </c>
      <c r="T111" s="212">
        <f>S111*H111</f>
        <v>0</v>
      </c>
      <c r="AR111" s="21" t="s">
        <v>212</v>
      </c>
      <c r="AT111" s="21" t="s">
        <v>207</v>
      </c>
      <c r="AU111" s="21" t="s">
        <v>73</v>
      </c>
      <c r="AY111" s="21" t="s">
        <v>213</v>
      </c>
      <c r="BE111" s="213">
        <f>IF(N111="základní",J111,0)</f>
        <v>0</v>
      </c>
      <c r="BF111" s="213">
        <f>IF(N111="snížená",J111,0)</f>
        <v>0</v>
      </c>
      <c r="BG111" s="213">
        <f>IF(N111="zákl. přenesená",J111,0)</f>
        <v>0</v>
      </c>
      <c r="BH111" s="213">
        <f>IF(N111="sníž. přenesená",J111,0)</f>
        <v>0</v>
      </c>
      <c r="BI111" s="213">
        <f>IF(N111="nulová",J111,0)</f>
        <v>0</v>
      </c>
      <c r="BJ111" s="21" t="s">
        <v>80</v>
      </c>
      <c r="BK111" s="213">
        <f>ROUND(I111*H111,2)</f>
        <v>0</v>
      </c>
      <c r="BL111" s="21" t="s">
        <v>212</v>
      </c>
      <c r="BM111" s="21" t="s">
        <v>805</v>
      </c>
    </row>
    <row r="112" s="1" customFormat="1">
      <c r="B112" s="43"/>
      <c r="C112" s="71"/>
      <c r="D112" s="214" t="s">
        <v>215</v>
      </c>
      <c r="E112" s="71"/>
      <c r="F112" s="215" t="s">
        <v>340</v>
      </c>
      <c r="G112" s="71"/>
      <c r="H112" s="71"/>
      <c r="I112" s="186"/>
      <c r="J112" s="71"/>
      <c r="K112" s="71"/>
      <c r="L112" s="69"/>
      <c r="M112" s="216"/>
      <c r="N112" s="44"/>
      <c r="O112" s="44"/>
      <c r="P112" s="44"/>
      <c r="Q112" s="44"/>
      <c r="R112" s="44"/>
      <c r="S112" s="44"/>
      <c r="T112" s="92"/>
      <c r="AT112" s="21" t="s">
        <v>215</v>
      </c>
      <c r="AU112" s="21" t="s">
        <v>73</v>
      </c>
    </row>
    <row r="113" s="9" customFormat="1">
      <c r="B113" s="217"/>
      <c r="C113" s="218"/>
      <c r="D113" s="214" t="s">
        <v>217</v>
      </c>
      <c r="E113" s="219" t="s">
        <v>21</v>
      </c>
      <c r="F113" s="220" t="s">
        <v>237</v>
      </c>
      <c r="G113" s="218"/>
      <c r="H113" s="221">
        <v>5</v>
      </c>
      <c r="I113" s="222"/>
      <c r="J113" s="218"/>
      <c r="K113" s="218"/>
      <c r="L113" s="223"/>
      <c r="M113" s="224"/>
      <c r="N113" s="225"/>
      <c r="O113" s="225"/>
      <c r="P113" s="225"/>
      <c r="Q113" s="225"/>
      <c r="R113" s="225"/>
      <c r="S113" s="225"/>
      <c r="T113" s="226"/>
      <c r="AT113" s="227" t="s">
        <v>217</v>
      </c>
      <c r="AU113" s="227" t="s">
        <v>73</v>
      </c>
      <c r="AV113" s="9" t="s">
        <v>82</v>
      </c>
      <c r="AW113" s="9" t="s">
        <v>37</v>
      </c>
      <c r="AX113" s="9" t="s">
        <v>80</v>
      </c>
      <c r="AY113" s="227" t="s">
        <v>213</v>
      </c>
    </row>
    <row r="114" s="1" customFormat="1" ht="76.5" customHeight="1">
      <c r="B114" s="43"/>
      <c r="C114" s="202" t="s">
        <v>265</v>
      </c>
      <c r="D114" s="202" t="s">
        <v>207</v>
      </c>
      <c r="E114" s="203" t="s">
        <v>651</v>
      </c>
      <c r="F114" s="204" t="s">
        <v>652</v>
      </c>
      <c r="G114" s="205" t="s">
        <v>221</v>
      </c>
      <c r="H114" s="206">
        <v>450</v>
      </c>
      <c r="I114" s="207"/>
      <c r="J114" s="208">
        <f>ROUND(I114*H114,2)</f>
        <v>0</v>
      </c>
      <c r="K114" s="204" t="s">
        <v>211</v>
      </c>
      <c r="L114" s="69"/>
      <c r="M114" s="209" t="s">
        <v>21</v>
      </c>
      <c r="N114" s="210" t="s">
        <v>44</v>
      </c>
      <c r="O114" s="44"/>
      <c r="P114" s="211">
        <f>O114*H114</f>
        <v>0</v>
      </c>
      <c r="Q114" s="211">
        <v>0</v>
      </c>
      <c r="R114" s="211">
        <f>Q114*H114</f>
        <v>0</v>
      </c>
      <c r="S114" s="211">
        <v>0</v>
      </c>
      <c r="T114" s="212">
        <f>S114*H114</f>
        <v>0</v>
      </c>
      <c r="AR114" s="21" t="s">
        <v>212</v>
      </c>
      <c r="AT114" s="21" t="s">
        <v>207</v>
      </c>
      <c r="AU114" s="21" t="s">
        <v>73</v>
      </c>
      <c r="AY114" s="21" t="s">
        <v>213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21" t="s">
        <v>80</v>
      </c>
      <c r="BK114" s="213">
        <f>ROUND(I114*H114,2)</f>
        <v>0</v>
      </c>
      <c r="BL114" s="21" t="s">
        <v>212</v>
      </c>
      <c r="BM114" s="21" t="s">
        <v>806</v>
      </c>
    </row>
    <row r="115" s="1" customFormat="1">
      <c r="B115" s="43"/>
      <c r="C115" s="71"/>
      <c r="D115" s="214" t="s">
        <v>215</v>
      </c>
      <c r="E115" s="71"/>
      <c r="F115" s="215" t="s">
        <v>263</v>
      </c>
      <c r="G115" s="71"/>
      <c r="H115" s="71"/>
      <c r="I115" s="186"/>
      <c r="J115" s="71"/>
      <c r="K115" s="71"/>
      <c r="L115" s="69"/>
      <c r="M115" s="216"/>
      <c r="N115" s="44"/>
      <c r="O115" s="44"/>
      <c r="P115" s="44"/>
      <c r="Q115" s="44"/>
      <c r="R115" s="44"/>
      <c r="S115" s="44"/>
      <c r="T115" s="92"/>
      <c r="AT115" s="21" t="s">
        <v>215</v>
      </c>
      <c r="AU115" s="21" t="s">
        <v>73</v>
      </c>
    </row>
    <row r="116" s="9" customFormat="1">
      <c r="B116" s="217"/>
      <c r="C116" s="218"/>
      <c r="D116" s="214" t="s">
        <v>217</v>
      </c>
      <c r="E116" s="219" t="s">
        <v>21</v>
      </c>
      <c r="F116" s="220" t="s">
        <v>807</v>
      </c>
      <c r="G116" s="218"/>
      <c r="H116" s="221">
        <v>450</v>
      </c>
      <c r="I116" s="222"/>
      <c r="J116" s="218"/>
      <c r="K116" s="218"/>
      <c r="L116" s="223"/>
      <c r="M116" s="224"/>
      <c r="N116" s="225"/>
      <c r="O116" s="225"/>
      <c r="P116" s="225"/>
      <c r="Q116" s="225"/>
      <c r="R116" s="225"/>
      <c r="S116" s="225"/>
      <c r="T116" s="226"/>
      <c r="AT116" s="227" t="s">
        <v>217</v>
      </c>
      <c r="AU116" s="227" t="s">
        <v>73</v>
      </c>
      <c r="AV116" s="9" t="s">
        <v>82</v>
      </c>
      <c r="AW116" s="9" t="s">
        <v>37</v>
      </c>
      <c r="AX116" s="9" t="s">
        <v>80</v>
      </c>
      <c r="AY116" s="227" t="s">
        <v>213</v>
      </c>
    </row>
    <row r="117" s="1" customFormat="1" ht="63.75" customHeight="1">
      <c r="B117" s="43"/>
      <c r="C117" s="202" t="s">
        <v>270</v>
      </c>
      <c r="D117" s="202" t="s">
        <v>207</v>
      </c>
      <c r="E117" s="203" t="s">
        <v>266</v>
      </c>
      <c r="F117" s="204" t="s">
        <v>267</v>
      </c>
      <c r="G117" s="205" t="s">
        <v>250</v>
      </c>
      <c r="H117" s="206">
        <v>2</v>
      </c>
      <c r="I117" s="207"/>
      <c r="J117" s="208">
        <f>ROUND(I117*H117,2)</f>
        <v>0</v>
      </c>
      <c r="K117" s="204" t="s">
        <v>211</v>
      </c>
      <c r="L117" s="69"/>
      <c r="M117" s="209" t="s">
        <v>21</v>
      </c>
      <c r="N117" s="210" t="s">
        <v>44</v>
      </c>
      <c r="O117" s="44"/>
      <c r="P117" s="211">
        <f>O117*H117</f>
        <v>0</v>
      </c>
      <c r="Q117" s="211">
        <v>0</v>
      </c>
      <c r="R117" s="211">
        <f>Q117*H117</f>
        <v>0</v>
      </c>
      <c r="S117" s="211">
        <v>0</v>
      </c>
      <c r="T117" s="212">
        <f>S117*H117</f>
        <v>0</v>
      </c>
      <c r="AR117" s="21" t="s">
        <v>212</v>
      </c>
      <c r="AT117" s="21" t="s">
        <v>207</v>
      </c>
      <c r="AU117" s="21" t="s">
        <v>73</v>
      </c>
      <c r="AY117" s="21" t="s">
        <v>213</v>
      </c>
      <c r="BE117" s="213">
        <f>IF(N117="základní",J117,0)</f>
        <v>0</v>
      </c>
      <c r="BF117" s="213">
        <f>IF(N117="snížená",J117,0)</f>
        <v>0</v>
      </c>
      <c r="BG117" s="213">
        <f>IF(N117="zákl. přenesená",J117,0)</f>
        <v>0</v>
      </c>
      <c r="BH117" s="213">
        <f>IF(N117="sníž. přenesená",J117,0)</f>
        <v>0</v>
      </c>
      <c r="BI117" s="213">
        <f>IF(N117="nulová",J117,0)</f>
        <v>0</v>
      </c>
      <c r="BJ117" s="21" t="s">
        <v>80</v>
      </c>
      <c r="BK117" s="213">
        <f>ROUND(I117*H117,2)</f>
        <v>0</v>
      </c>
      <c r="BL117" s="21" t="s">
        <v>212</v>
      </c>
      <c r="BM117" s="21" t="s">
        <v>808</v>
      </c>
    </row>
    <row r="118" s="1" customFormat="1">
      <c r="B118" s="43"/>
      <c r="C118" s="71"/>
      <c r="D118" s="214" t="s">
        <v>215</v>
      </c>
      <c r="E118" s="71"/>
      <c r="F118" s="215" t="s">
        <v>269</v>
      </c>
      <c r="G118" s="71"/>
      <c r="H118" s="71"/>
      <c r="I118" s="186"/>
      <c r="J118" s="71"/>
      <c r="K118" s="71"/>
      <c r="L118" s="69"/>
      <c r="M118" s="216"/>
      <c r="N118" s="44"/>
      <c r="O118" s="44"/>
      <c r="P118" s="44"/>
      <c r="Q118" s="44"/>
      <c r="R118" s="44"/>
      <c r="S118" s="44"/>
      <c r="T118" s="92"/>
      <c r="AT118" s="21" t="s">
        <v>215</v>
      </c>
      <c r="AU118" s="21" t="s">
        <v>73</v>
      </c>
    </row>
    <row r="119" s="9" customFormat="1">
      <c r="B119" s="217"/>
      <c r="C119" s="218"/>
      <c r="D119" s="214" t="s">
        <v>217</v>
      </c>
      <c r="E119" s="219" t="s">
        <v>21</v>
      </c>
      <c r="F119" s="220" t="s">
        <v>82</v>
      </c>
      <c r="G119" s="218"/>
      <c r="H119" s="221">
        <v>2</v>
      </c>
      <c r="I119" s="222"/>
      <c r="J119" s="218"/>
      <c r="K119" s="218"/>
      <c r="L119" s="223"/>
      <c r="M119" s="224"/>
      <c r="N119" s="225"/>
      <c r="O119" s="225"/>
      <c r="P119" s="225"/>
      <c r="Q119" s="225"/>
      <c r="R119" s="225"/>
      <c r="S119" s="225"/>
      <c r="T119" s="226"/>
      <c r="AT119" s="227" t="s">
        <v>217</v>
      </c>
      <c r="AU119" s="227" t="s">
        <v>73</v>
      </c>
      <c r="AV119" s="9" t="s">
        <v>82</v>
      </c>
      <c r="AW119" s="9" t="s">
        <v>37</v>
      </c>
      <c r="AX119" s="9" t="s">
        <v>80</v>
      </c>
      <c r="AY119" s="227" t="s">
        <v>213</v>
      </c>
    </row>
    <row r="120" s="1" customFormat="1" ht="25.5" customHeight="1">
      <c r="B120" s="43"/>
      <c r="C120" s="202" t="s">
        <v>275</v>
      </c>
      <c r="D120" s="202" t="s">
        <v>207</v>
      </c>
      <c r="E120" s="203" t="s">
        <v>276</v>
      </c>
      <c r="F120" s="204" t="s">
        <v>277</v>
      </c>
      <c r="G120" s="205" t="s">
        <v>210</v>
      </c>
      <c r="H120" s="206">
        <v>4</v>
      </c>
      <c r="I120" s="207"/>
      <c r="J120" s="208">
        <f>ROUND(I120*H120,2)</f>
        <v>0</v>
      </c>
      <c r="K120" s="204" t="s">
        <v>211</v>
      </c>
      <c r="L120" s="69"/>
      <c r="M120" s="209" t="s">
        <v>21</v>
      </c>
      <c r="N120" s="210" t="s">
        <v>44</v>
      </c>
      <c r="O120" s="44"/>
      <c r="P120" s="211">
        <f>O120*H120</f>
        <v>0</v>
      </c>
      <c r="Q120" s="211">
        <v>0</v>
      </c>
      <c r="R120" s="211">
        <f>Q120*H120</f>
        <v>0</v>
      </c>
      <c r="S120" s="211">
        <v>0</v>
      </c>
      <c r="T120" s="212">
        <f>S120*H120</f>
        <v>0</v>
      </c>
      <c r="AR120" s="21" t="s">
        <v>212</v>
      </c>
      <c r="AT120" s="21" t="s">
        <v>207</v>
      </c>
      <c r="AU120" s="21" t="s">
        <v>73</v>
      </c>
      <c r="AY120" s="21" t="s">
        <v>213</v>
      </c>
      <c r="BE120" s="213">
        <f>IF(N120="základní",J120,0)</f>
        <v>0</v>
      </c>
      <c r="BF120" s="213">
        <f>IF(N120="snížená",J120,0)</f>
        <v>0</v>
      </c>
      <c r="BG120" s="213">
        <f>IF(N120="zákl. přenesená",J120,0)</f>
        <v>0</v>
      </c>
      <c r="BH120" s="213">
        <f>IF(N120="sníž. přenesená",J120,0)</f>
        <v>0</v>
      </c>
      <c r="BI120" s="213">
        <f>IF(N120="nulová",J120,0)</f>
        <v>0</v>
      </c>
      <c r="BJ120" s="21" t="s">
        <v>80</v>
      </c>
      <c r="BK120" s="213">
        <f>ROUND(I120*H120,2)</f>
        <v>0</v>
      </c>
      <c r="BL120" s="21" t="s">
        <v>212</v>
      </c>
      <c r="BM120" s="21" t="s">
        <v>809</v>
      </c>
    </row>
    <row r="121" s="9" customFormat="1">
      <c r="B121" s="217"/>
      <c r="C121" s="218"/>
      <c r="D121" s="214" t="s">
        <v>217</v>
      </c>
      <c r="E121" s="219" t="s">
        <v>21</v>
      </c>
      <c r="F121" s="220" t="s">
        <v>212</v>
      </c>
      <c r="G121" s="218"/>
      <c r="H121" s="221">
        <v>4</v>
      </c>
      <c r="I121" s="222"/>
      <c r="J121" s="218"/>
      <c r="K121" s="218"/>
      <c r="L121" s="223"/>
      <c r="M121" s="224"/>
      <c r="N121" s="225"/>
      <c r="O121" s="225"/>
      <c r="P121" s="225"/>
      <c r="Q121" s="225"/>
      <c r="R121" s="225"/>
      <c r="S121" s="225"/>
      <c r="T121" s="226"/>
      <c r="AT121" s="227" t="s">
        <v>217</v>
      </c>
      <c r="AU121" s="227" t="s">
        <v>73</v>
      </c>
      <c r="AV121" s="9" t="s">
        <v>82</v>
      </c>
      <c r="AW121" s="9" t="s">
        <v>37</v>
      </c>
      <c r="AX121" s="9" t="s">
        <v>80</v>
      </c>
      <c r="AY121" s="227" t="s">
        <v>213</v>
      </c>
    </row>
    <row r="122" s="1" customFormat="1" ht="38.25" customHeight="1">
      <c r="B122" s="43"/>
      <c r="C122" s="202" t="s">
        <v>279</v>
      </c>
      <c r="D122" s="202" t="s">
        <v>207</v>
      </c>
      <c r="E122" s="203" t="s">
        <v>271</v>
      </c>
      <c r="F122" s="204" t="s">
        <v>272</v>
      </c>
      <c r="G122" s="205" t="s">
        <v>210</v>
      </c>
      <c r="H122" s="206">
        <v>4</v>
      </c>
      <c r="I122" s="207"/>
      <c r="J122" s="208">
        <f>ROUND(I122*H122,2)</f>
        <v>0</v>
      </c>
      <c r="K122" s="204" t="s">
        <v>211</v>
      </c>
      <c r="L122" s="69"/>
      <c r="M122" s="209" t="s">
        <v>21</v>
      </c>
      <c r="N122" s="210" t="s">
        <v>44</v>
      </c>
      <c r="O122" s="44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AR122" s="21" t="s">
        <v>212</v>
      </c>
      <c r="AT122" s="21" t="s">
        <v>207</v>
      </c>
      <c r="AU122" s="21" t="s">
        <v>73</v>
      </c>
      <c r="AY122" s="21" t="s">
        <v>213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21" t="s">
        <v>80</v>
      </c>
      <c r="BK122" s="213">
        <f>ROUND(I122*H122,2)</f>
        <v>0</v>
      </c>
      <c r="BL122" s="21" t="s">
        <v>212</v>
      </c>
      <c r="BM122" s="21" t="s">
        <v>810</v>
      </c>
    </row>
    <row r="123" s="9" customFormat="1">
      <c r="B123" s="217"/>
      <c r="C123" s="218"/>
      <c r="D123" s="214" t="s">
        <v>217</v>
      </c>
      <c r="E123" s="219" t="s">
        <v>21</v>
      </c>
      <c r="F123" s="220" t="s">
        <v>212</v>
      </c>
      <c r="G123" s="218"/>
      <c r="H123" s="221">
        <v>4</v>
      </c>
      <c r="I123" s="222"/>
      <c r="J123" s="218"/>
      <c r="K123" s="218"/>
      <c r="L123" s="223"/>
      <c r="M123" s="224"/>
      <c r="N123" s="225"/>
      <c r="O123" s="225"/>
      <c r="P123" s="225"/>
      <c r="Q123" s="225"/>
      <c r="R123" s="225"/>
      <c r="S123" s="225"/>
      <c r="T123" s="226"/>
      <c r="AT123" s="227" t="s">
        <v>217</v>
      </c>
      <c r="AU123" s="227" t="s">
        <v>73</v>
      </c>
      <c r="AV123" s="9" t="s">
        <v>82</v>
      </c>
      <c r="AW123" s="9" t="s">
        <v>37</v>
      </c>
      <c r="AX123" s="9" t="s">
        <v>80</v>
      </c>
      <c r="AY123" s="227" t="s">
        <v>213</v>
      </c>
    </row>
    <row r="124" s="1" customFormat="1" ht="38.25" customHeight="1">
      <c r="B124" s="43"/>
      <c r="C124" s="202" t="s">
        <v>10</v>
      </c>
      <c r="D124" s="202" t="s">
        <v>207</v>
      </c>
      <c r="E124" s="203" t="s">
        <v>291</v>
      </c>
      <c r="F124" s="204" t="s">
        <v>292</v>
      </c>
      <c r="G124" s="205" t="s">
        <v>210</v>
      </c>
      <c r="H124" s="206">
        <v>30</v>
      </c>
      <c r="I124" s="207"/>
      <c r="J124" s="208">
        <f>ROUND(I124*H124,2)</f>
        <v>0</v>
      </c>
      <c r="K124" s="204" t="s">
        <v>211</v>
      </c>
      <c r="L124" s="69"/>
      <c r="M124" s="209" t="s">
        <v>21</v>
      </c>
      <c r="N124" s="210" t="s">
        <v>44</v>
      </c>
      <c r="O124" s="44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AR124" s="21" t="s">
        <v>212</v>
      </c>
      <c r="AT124" s="21" t="s">
        <v>207</v>
      </c>
      <c r="AU124" s="21" t="s">
        <v>73</v>
      </c>
      <c r="AY124" s="21" t="s">
        <v>213</v>
      </c>
      <c r="BE124" s="213">
        <f>IF(N124="základní",J124,0)</f>
        <v>0</v>
      </c>
      <c r="BF124" s="213">
        <f>IF(N124="snížená",J124,0)</f>
        <v>0</v>
      </c>
      <c r="BG124" s="213">
        <f>IF(N124="zákl. přenesená",J124,0)</f>
        <v>0</v>
      </c>
      <c r="BH124" s="213">
        <f>IF(N124="sníž. přenesená",J124,0)</f>
        <v>0</v>
      </c>
      <c r="BI124" s="213">
        <f>IF(N124="nulová",J124,0)</f>
        <v>0</v>
      </c>
      <c r="BJ124" s="21" t="s">
        <v>80</v>
      </c>
      <c r="BK124" s="213">
        <f>ROUND(I124*H124,2)</f>
        <v>0</v>
      </c>
      <c r="BL124" s="21" t="s">
        <v>212</v>
      </c>
      <c r="BM124" s="21" t="s">
        <v>811</v>
      </c>
    </row>
    <row r="125" s="1" customFormat="1">
      <c r="B125" s="43"/>
      <c r="C125" s="71"/>
      <c r="D125" s="214" t="s">
        <v>215</v>
      </c>
      <c r="E125" s="71"/>
      <c r="F125" s="215" t="s">
        <v>216</v>
      </c>
      <c r="G125" s="71"/>
      <c r="H125" s="71"/>
      <c r="I125" s="186"/>
      <c r="J125" s="71"/>
      <c r="K125" s="71"/>
      <c r="L125" s="69"/>
      <c r="M125" s="216"/>
      <c r="N125" s="44"/>
      <c r="O125" s="44"/>
      <c r="P125" s="44"/>
      <c r="Q125" s="44"/>
      <c r="R125" s="44"/>
      <c r="S125" s="44"/>
      <c r="T125" s="92"/>
      <c r="AT125" s="21" t="s">
        <v>215</v>
      </c>
      <c r="AU125" s="21" t="s">
        <v>73</v>
      </c>
    </row>
    <row r="126" s="9" customFormat="1">
      <c r="B126" s="217"/>
      <c r="C126" s="218"/>
      <c r="D126" s="214" t="s">
        <v>217</v>
      </c>
      <c r="E126" s="219" t="s">
        <v>21</v>
      </c>
      <c r="F126" s="220" t="s">
        <v>356</v>
      </c>
      <c r="G126" s="218"/>
      <c r="H126" s="221">
        <v>30</v>
      </c>
      <c r="I126" s="222"/>
      <c r="J126" s="218"/>
      <c r="K126" s="218"/>
      <c r="L126" s="223"/>
      <c r="M126" s="224"/>
      <c r="N126" s="225"/>
      <c r="O126" s="225"/>
      <c r="P126" s="225"/>
      <c r="Q126" s="225"/>
      <c r="R126" s="225"/>
      <c r="S126" s="225"/>
      <c r="T126" s="226"/>
      <c r="AT126" s="227" t="s">
        <v>217</v>
      </c>
      <c r="AU126" s="227" t="s">
        <v>73</v>
      </c>
      <c r="AV126" s="9" t="s">
        <v>82</v>
      </c>
      <c r="AW126" s="9" t="s">
        <v>37</v>
      </c>
      <c r="AX126" s="9" t="s">
        <v>80</v>
      </c>
      <c r="AY126" s="227" t="s">
        <v>213</v>
      </c>
    </row>
    <row r="127" s="1" customFormat="1" ht="63.75" customHeight="1">
      <c r="B127" s="43"/>
      <c r="C127" s="202" t="s">
        <v>290</v>
      </c>
      <c r="D127" s="202" t="s">
        <v>207</v>
      </c>
      <c r="E127" s="203" t="s">
        <v>296</v>
      </c>
      <c r="F127" s="204" t="s">
        <v>297</v>
      </c>
      <c r="G127" s="205" t="s">
        <v>298</v>
      </c>
      <c r="H127" s="206">
        <v>16.245000000000001</v>
      </c>
      <c r="I127" s="207"/>
      <c r="J127" s="208">
        <f>ROUND(I127*H127,2)</f>
        <v>0</v>
      </c>
      <c r="K127" s="204" t="s">
        <v>211</v>
      </c>
      <c r="L127" s="69"/>
      <c r="M127" s="209" t="s">
        <v>21</v>
      </c>
      <c r="N127" s="210" t="s">
        <v>44</v>
      </c>
      <c r="O127" s="44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AR127" s="21" t="s">
        <v>212</v>
      </c>
      <c r="AT127" s="21" t="s">
        <v>207</v>
      </c>
      <c r="AU127" s="21" t="s">
        <v>73</v>
      </c>
      <c r="AY127" s="21" t="s">
        <v>213</v>
      </c>
      <c r="BE127" s="213">
        <f>IF(N127="základní",J127,0)</f>
        <v>0</v>
      </c>
      <c r="BF127" s="213">
        <f>IF(N127="snížená",J127,0)</f>
        <v>0</v>
      </c>
      <c r="BG127" s="213">
        <f>IF(N127="zákl. přenesená",J127,0)</f>
        <v>0</v>
      </c>
      <c r="BH127" s="213">
        <f>IF(N127="sníž. přenesená",J127,0)</f>
        <v>0</v>
      </c>
      <c r="BI127" s="213">
        <f>IF(N127="nulová",J127,0)</f>
        <v>0</v>
      </c>
      <c r="BJ127" s="21" t="s">
        <v>80</v>
      </c>
      <c r="BK127" s="213">
        <f>ROUND(I127*H127,2)</f>
        <v>0</v>
      </c>
      <c r="BL127" s="21" t="s">
        <v>212</v>
      </c>
      <c r="BM127" s="21" t="s">
        <v>812</v>
      </c>
    </row>
    <row r="128" s="1" customFormat="1">
      <c r="B128" s="43"/>
      <c r="C128" s="71"/>
      <c r="D128" s="214" t="s">
        <v>215</v>
      </c>
      <c r="E128" s="71"/>
      <c r="F128" s="215" t="s">
        <v>300</v>
      </c>
      <c r="G128" s="71"/>
      <c r="H128" s="71"/>
      <c r="I128" s="186"/>
      <c r="J128" s="71"/>
      <c r="K128" s="71"/>
      <c r="L128" s="69"/>
      <c r="M128" s="216"/>
      <c r="N128" s="44"/>
      <c r="O128" s="44"/>
      <c r="P128" s="44"/>
      <c r="Q128" s="44"/>
      <c r="R128" s="44"/>
      <c r="S128" s="44"/>
      <c r="T128" s="92"/>
      <c r="AT128" s="21" t="s">
        <v>215</v>
      </c>
      <c r="AU128" s="21" t="s">
        <v>73</v>
      </c>
    </row>
    <row r="129" s="10" customFormat="1">
      <c r="B129" s="228"/>
      <c r="C129" s="229"/>
      <c r="D129" s="214" t="s">
        <v>217</v>
      </c>
      <c r="E129" s="230" t="s">
        <v>21</v>
      </c>
      <c r="F129" s="231" t="s">
        <v>301</v>
      </c>
      <c r="G129" s="229"/>
      <c r="H129" s="230" t="s">
        <v>21</v>
      </c>
      <c r="I129" s="232"/>
      <c r="J129" s="229"/>
      <c r="K129" s="229"/>
      <c r="L129" s="233"/>
      <c r="M129" s="234"/>
      <c r="N129" s="235"/>
      <c r="O129" s="235"/>
      <c r="P129" s="235"/>
      <c r="Q129" s="235"/>
      <c r="R129" s="235"/>
      <c r="S129" s="235"/>
      <c r="T129" s="236"/>
      <c r="AT129" s="237" t="s">
        <v>217</v>
      </c>
      <c r="AU129" s="237" t="s">
        <v>73</v>
      </c>
      <c r="AV129" s="10" t="s">
        <v>80</v>
      </c>
      <c r="AW129" s="10" t="s">
        <v>37</v>
      </c>
      <c r="AX129" s="10" t="s">
        <v>73</v>
      </c>
      <c r="AY129" s="237" t="s">
        <v>213</v>
      </c>
    </row>
    <row r="130" s="9" customFormat="1">
      <c r="B130" s="217"/>
      <c r="C130" s="218"/>
      <c r="D130" s="214" t="s">
        <v>217</v>
      </c>
      <c r="E130" s="219" t="s">
        <v>21</v>
      </c>
      <c r="F130" s="220" t="s">
        <v>813</v>
      </c>
      <c r="G130" s="218"/>
      <c r="H130" s="221">
        <v>16.245000000000001</v>
      </c>
      <c r="I130" s="222"/>
      <c r="J130" s="218"/>
      <c r="K130" s="218"/>
      <c r="L130" s="223"/>
      <c r="M130" s="224"/>
      <c r="N130" s="225"/>
      <c r="O130" s="225"/>
      <c r="P130" s="225"/>
      <c r="Q130" s="225"/>
      <c r="R130" s="225"/>
      <c r="S130" s="225"/>
      <c r="T130" s="226"/>
      <c r="AT130" s="227" t="s">
        <v>217</v>
      </c>
      <c r="AU130" s="227" t="s">
        <v>73</v>
      </c>
      <c r="AV130" s="9" t="s">
        <v>82</v>
      </c>
      <c r="AW130" s="9" t="s">
        <v>37</v>
      </c>
      <c r="AX130" s="9" t="s">
        <v>80</v>
      </c>
      <c r="AY130" s="227" t="s">
        <v>213</v>
      </c>
    </row>
    <row r="131" s="1" customFormat="1" ht="153" customHeight="1">
      <c r="B131" s="43"/>
      <c r="C131" s="202" t="s">
        <v>295</v>
      </c>
      <c r="D131" s="202" t="s">
        <v>207</v>
      </c>
      <c r="E131" s="203" t="s">
        <v>303</v>
      </c>
      <c r="F131" s="204" t="s">
        <v>304</v>
      </c>
      <c r="G131" s="205" t="s">
        <v>298</v>
      </c>
      <c r="H131" s="206">
        <v>16.245000000000001</v>
      </c>
      <c r="I131" s="207"/>
      <c r="J131" s="208">
        <f>ROUND(I131*H131,2)</f>
        <v>0</v>
      </c>
      <c r="K131" s="204" t="s">
        <v>211</v>
      </c>
      <c r="L131" s="69"/>
      <c r="M131" s="209" t="s">
        <v>21</v>
      </c>
      <c r="N131" s="210" t="s">
        <v>44</v>
      </c>
      <c r="O131" s="44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AR131" s="21" t="s">
        <v>212</v>
      </c>
      <c r="AT131" s="21" t="s">
        <v>207</v>
      </c>
      <c r="AU131" s="21" t="s">
        <v>73</v>
      </c>
      <c r="AY131" s="21" t="s">
        <v>213</v>
      </c>
      <c r="BE131" s="213">
        <f>IF(N131="základní",J131,0)</f>
        <v>0</v>
      </c>
      <c r="BF131" s="213">
        <f>IF(N131="snížená",J131,0)</f>
        <v>0</v>
      </c>
      <c r="BG131" s="213">
        <f>IF(N131="zákl. přenesená",J131,0)</f>
        <v>0</v>
      </c>
      <c r="BH131" s="213">
        <f>IF(N131="sníž. přenesená",J131,0)</f>
        <v>0</v>
      </c>
      <c r="BI131" s="213">
        <f>IF(N131="nulová",J131,0)</f>
        <v>0</v>
      </c>
      <c r="BJ131" s="21" t="s">
        <v>80</v>
      </c>
      <c r="BK131" s="213">
        <f>ROUND(I131*H131,2)</f>
        <v>0</v>
      </c>
      <c r="BL131" s="21" t="s">
        <v>212</v>
      </c>
      <c r="BM131" s="21" t="s">
        <v>814</v>
      </c>
    </row>
    <row r="132" s="1" customFormat="1">
      <c r="B132" s="43"/>
      <c r="C132" s="71"/>
      <c r="D132" s="214" t="s">
        <v>215</v>
      </c>
      <c r="E132" s="71"/>
      <c r="F132" s="215" t="s">
        <v>306</v>
      </c>
      <c r="G132" s="71"/>
      <c r="H132" s="71"/>
      <c r="I132" s="186"/>
      <c r="J132" s="71"/>
      <c r="K132" s="71"/>
      <c r="L132" s="69"/>
      <c r="M132" s="216"/>
      <c r="N132" s="44"/>
      <c r="O132" s="44"/>
      <c r="P132" s="44"/>
      <c r="Q132" s="44"/>
      <c r="R132" s="44"/>
      <c r="S132" s="44"/>
      <c r="T132" s="92"/>
      <c r="AT132" s="21" t="s">
        <v>215</v>
      </c>
      <c r="AU132" s="21" t="s">
        <v>73</v>
      </c>
    </row>
    <row r="133" s="10" customFormat="1">
      <c r="B133" s="228"/>
      <c r="C133" s="229"/>
      <c r="D133" s="214" t="s">
        <v>217</v>
      </c>
      <c r="E133" s="230" t="s">
        <v>21</v>
      </c>
      <c r="F133" s="231" t="s">
        <v>301</v>
      </c>
      <c r="G133" s="229"/>
      <c r="H133" s="230" t="s">
        <v>21</v>
      </c>
      <c r="I133" s="232"/>
      <c r="J133" s="229"/>
      <c r="K133" s="229"/>
      <c r="L133" s="233"/>
      <c r="M133" s="234"/>
      <c r="N133" s="235"/>
      <c r="O133" s="235"/>
      <c r="P133" s="235"/>
      <c r="Q133" s="235"/>
      <c r="R133" s="235"/>
      <c r="S133" s="235"/>
      <c r="T133" s="236"/>
      <c r="AT133" s="237" t="s">
        <v>217</v>
      </c>
      <c r="AU133" s="237" t="s">
        <v>73</v>
      </c>
      <c r="AV133" s="10" t="s">
        <v>80</v>
      </c>
      <c r="AW133" s="10" t="s">
        <v>37</v>
      </c>
      <c r="AX133" s="10" t="s">
        <v>73</v>
      </c>
      <c r="AY133" s="237" t="s">
        <v>213</v>
      </c>
    </row>
    <row r="134" s="9" customFormat="1">
      <c r="B134" s="217"/>
      <c r="C134" s="218"/>
      <c r="D134" s="214" t="s">
        <v>217</v>
      </c>
      <c r="E134" s="219" t="s">
        <v>21</v>
      </c>
      <c r="F134" s="220" t="s">
        <v>813</v>
      </c>
      <c r="G134" s="218"/>
      <c r="H134" s="221">
        <v>16.245000000000001</v>
      </c>
      <c r="I134" s="222"/>
      <c r="J134" s="218"/>
      <c r="K134" s="218"/>
      <c r="L134" s="223"/>
      <c r="M134" s="248"/>
      <c r="N134" s="249"/>
      <c r="O134" s="249"/>
      <c r="P134" s="249"/>
      <c r="Q134" s="249"/>
      <c r="R134" s="249"/>
      <c r="S134" s="249"/>
      <c r="T134" s="250"/>
      <c r="AT134" s="227" t="s">
        <v>217</v>
      </c>
      <c r="AU134" s="227" t="s">
        <v>73</v>
      </c>
      <c r="AV134" s="9" t="s">
        <v>82</v>
      </c>
      <c r="AW134" s="9" t="s">
        <v>37</v>
      </c>
      <c r="AX134" s="9" t="s">
        <v>80</v>
      </c>
      <c r="AY134" s="227" t="s">
        <v>213</v>
      </c>
    </row>
    <row r="135" s="1" customFormat="1" ht="6.96" customHeight="1">
      <c r="B135" s="64"/>
      <c r="C135" s="65"/>
      <c r="D135" s="65"/>
      <c r="E135" s="65"/>
      <c r="F135" s="65"/>
      <c r="G135" s="65"/>
      <c r="H135" s="65"/>
      <c r="I135" s="175"/>
      <c r="J135" s="65"/>
      <c r="K135" s="65"/>
      <c r="L135" s="69"/>
    </row>
  </sheetData>
  <sheetProtection sheet="1" autoFilter="0" formatColumns="0" formatRows="0" objects="1" scenarios="1" spinCount="100000" saltValue="7Cd+bFYmJZVNV1HJL5Xc/4Ur0n97S4m0Ux7NA8cLBdF4zFFkP80wz72uTamDGEYjZZYCbg49yBkRfm6FO2kK+Q==" hashValue="cAforFz0ZGAqdY8mt4hTzwMnZ5ffq0gwnd8dRO32okIBPGa6jVcfhf20RmRrgQ9grij58vaR0o+w07tEs7jZIg==" algorithmName="SHA-512" password="CC35"/>
  <autoFilter ref="C81:K134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0:H70"/>
    <mergeCell ref="E72:H72"/>
    <mergeCell ref="E74:H74"/>
    <mergeCell ref="G1:H1"/>
    <mergeCell ref="L2:V2"/>
  </mergeCells>
  <hyperlinks>
    <hyperlink ref="F1:G1" location="C2" display="1) Krycí list soupisu"/>
    <hyperlink ref="G1:H1" location="C58" display="2) Rekapitulace"/>
    <hyperlink ref="J1" location="C81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178</v>
      </c>
      <c r="G1" s="148" t="s">
        <v>179</v>
      </c>
      <c r="H1" s="148"/>
      <c r="I1" s="149"/>
      <c r="J1" s="148" t="s">
        <v>180</v>
      </c>
      <c r="K1" s="147" t="s">
        <v>181</v>
      </c>
      <c r="L1" s="148" t="s">
        <v>182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87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82</v>
      </c>
    </row>
    <row r="4" ht="36.96" customHeight="1">
      <c r="B4" s="25"/>
      <c r="C4" s="26"/>
      <c r="D4" s="27" t="s">
        <v>183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zakázky'!K6</f>
        <v>Výměna kolejnic u ST Ústí n.L. v úseku Mělník - Děčín východ a navazujících tratích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184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185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186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187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21</v>
      </c>
      <c r="K13" s="48"/>
    </row>
    <row r="14" s="1" customFormat="1" ht="14.4" customHeight="1">
      <c r="B14" s="43"/>
      <c r="C14" s="44"/>
      <c r="D14" s="37" t="s">
        <v>23</v>
      </c>
      <c r="E14" s="44"/>
      <c r="F14" s="32" t="s">
        <v>24</v>
      </c>
      <c r="G14" s="44"/>
      <c r="H14" s="44"/>
      <c r="I14" s="155" t="s">
        <v>25</v>
      </c>
      <c r="J14" s="156" t="str">
        <f>'Rekapitulace zakázky'!AN8</f>
        <v>17. 10. 2018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27</v>
      </c>
      <c r="E16" s="44"/>
      <c r="F16" s="44"/>
      <c r="G16" s="44"/>
      <c r="H16" s="44"/>
      <c r="I16" s="155" t="s">
        <v>28</v>
      </c>
      <c r="J16" s="32" t="s">
        <v>29</v>
      </c>
      <c r="K16" s="48"/>
    </row>
    <row r="17" s="1" customFormat="1" ht="18" customHeight="1">
      <c r="B17" s="43"/>
      <c r="C17" s="44"/>
      <c r="D17" s="44"/>
      <c r="E17" s="32" t="s">
        <v>30</v>
      </c>
      <c r="F17" s="44"/>
      <c r="G17" s="44"/>
      <c r="H17" s="44"/>
      <c r="I17" s="155" t="s">
        <v>31</v>
      </c>
      <c r="J17" s="32" t="s">
        <v>32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33</v>
      </c>
      <c r="E19" s="44"/>
      <c r="F19" s="44"/>
      <c r="G19" s="44"/>
      <c r="H19" s="44"/>
      <c r="I19" s="155" t="s">
        <v>28</v>
      </c>
      <c r="J19" s="32" t="str">
        <f>IF('Rekapitulace zakázky'!AN13="Vyplň údaj","",IF('Rekapitulace zakázky'!AN13="","",'Rekapitulace zakázky'!AN13))</f>
        <v/>
      </c>
      <c r="K19" s="48"/>
    </row>
    <row r="20" s="1" customFormat="1" ht="18" customHeight="1">
      <c r="B20" s="43"/>
      <c r="C20" s="44"/>
      <c r="D20" s="44"/>
      <c r="E20" s="32" t="str">
        <f>IF('Rekapitulace zakázky'!E14="Vyplň údaj","",IF('Rekapitulace zakázky'!E14="","",'Rekapitulace zakázky'!E14))</f>
        <v/>
      </c>
      <c r="F20" s="44"/>
      <c r="G20" s="44"/>
      <c r="H20" s="44"/>
      <c r="I20" s="155" t="s">
        <v>31</v>
      </c>
      <c r="J20" s="32" t="str">
        <f>IF('Rekapitulace zakázky'!AN14="Vyplň údaj","",IF('Rekapitulace zakázky'!AN14="","",'Rekapitulace zakázky'!AN14))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35</v>
      </c>
      <c r="E22" s="44"/>
      <c r="F22" s="44"/>
      <c r="G22" s="44"/>
      <c r="H22" s="44"/>
      <c r="I22" s="155" t="s">
        <v>28</v>
      </c>
      <c r="J22" s="32" t="str">
        <f>IF('Rekapitulace zakázky'!AN16="","",'Rekapitulace zakázky'!AN16)</f>
        <v/>
      </c>
      <c r="K22" s="48"/>
    </row>
    <row r="23" s="1" customFormat="1" ht="18" customHeight="1">
      <c r="B23" s="43"/>
      <c r="C23" s="44"/>
      <c r="D23" s="44"/>
      <c r="E23" s="32" t="str">
        <f>IF('Rekapitulace zakázky'!E17="","",'Rekapitulace zakázky'!E17)</f>
        <v xml:space="preserve"> </v>
      </c>
      <c r="F23" s="44"/>
      <c r="G23" s="44"/>
      <c r="H23" s="44"/>
      <c r="I23" s="155" t="s">
        <v>31</v>
      </c>
      <c r="J23" s="32" t="str">
        <f>IF('Rekapitulace zakázky'!AN17="","",'Rekapitulace zakázky'!AN17)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38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21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39</v>
      </c>
      <c r="E29" s="44"/>
      <c r="F29" s="44"/>
      <c r="G29" s="44"/>
      <c r="H29" s="44"/>
      <c r="I29" s="153"/>
      <c r="J29" s="164">
        <f>ROUND(J82,2)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41</v>
      </c>
      <c r="G31" s="44"/>
      <c r="H31" s="44"/>
      <c r="I31" s="165" t="s">
        <v>40</v>
      </c>
      <c r="J31" s="49" t="s">
        <v>42</v>
      </c>
      <c r="K31" s="48"/>
    </row>
    <row r="32" s="1" customFormat="1" ht="14.4" customHeight="1">
      <c r="B32" s="43"/>
      <c r="C32" s="44"/>
      <c r="D32" s="52" t="s">
        <v>43</v>
      </c>
      <c r="E32" s="52" t="s">
        <v>44</v>
      </c>
      <c r="F32" s="166">
        <f>ROUND(SUM(BE82:BE137), 2)</f>
        <v>0</v>
      </c>
      <c r="G32" s="44"/>
      <c r="H32" s="44"/>
      <c r="I32" s="167">
        <v>0.20999999999999999</v>
      </c>
      <c r="J32" s="166">
        <f>ROUND(ROUND((SUM(BE82:BE137)), 2)*I32, 2)</f>
        <v>0</v>
      </c>
      <c r="K32" s="48"/>
    </row>
    <row r="33" s="1" customFormat="1" ht="14.4" customHeight="1">
      <c r="B33" s="43"/>
      <c r="C33" s="44"/>
      <c r="D33" s="44"/>
      <c r="E33" s="52" t="s">
        <v>45</v>
      </c>
      <c r="F33" s="166">
        <f>ROUND(SUM(BF82:BF137), 2)</f>
        <v>0</v>
      </c>
      <c r="G33" s="44"/>
      <c r="H33" s="44"/>
      <c r="I33" s="167">
        <v>0.14999999999999999</v>
      </c>
      <c r="J33" s="166">
        <f>ROUND(ROUND((SUM(BF82:BF137)),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46</v>
      </c>
      <c r="F34" s="166">
        <f>ROUND(SUM(BG82:BG137),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47</v>
      </c>
      <c r="F35" s="166">
        <f>ROUND(SUM(BH82:BH137),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48</v>
      </c>
      <c r="F36" s="166">
        <f>ROUND(SUM(BI82:BI137),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49</v>
      </c>
      <c r="E38" s="95"/>
      <c r="F38" s="95"/>
      <c r="G38" s="170" t="s">
        <v>50</v>
      </c>
      <c r="H38" s="171" t="s">
        <v>51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188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Výměna kolejnic u ST Ústí n.L. v úseku Mělník - Děčín východ a navazujících tratích</v>
      </c>
      <c r="F47" s="37"/>
      <c r="G47" s="37"/>
      <c r="H47" s="37"/>
      <c r="I47" s="153"/>
      <c r="J47" s="44"/>
      <c r="K47" s="48"/>
    </row>
    <row r="48">
      <c r="B48" s="25"/>
      <c r="C48" s="37" t="s">
        <v>184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185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186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 01.1 - SO 01.1 - km 396,480 – 397,080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23</v>
      </c>
      <c r="D53" s="44"/>
      <c r="E53" s="44"/>
      <c r="F53" s="32" t="str">
        <f>F14</f>
        <v>trať 072, 073, 081, 083 a 130</v>
      </c>
      <c r="G53" s="44"/>
      <c r="H53" s="44"/>
      <c r="I53" s="155" t="s">
        <v>25</v>
      </c>
      <c r="J53" s="156" t="str">
        <f>IF(J14="","",J14)</f>
        <v>17. 10. 2018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27</v>
      </c>
      <c r="D55" s="44"/>
      <c r="E55" s="44"/>
      <c r="F55" s="32" t="str">
        <f>E17</f>
        <v>SŽDC s.o., OŘ Ústí n.L., ST Ústí n.L.</v>
      </c>
      <c r="G55" s="44"/>
      <c r="H55" s="44"/>
      <c r="I55" s="155" t="s">
        <v>35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33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189</v>
      </c>
      <c r="D58" s="168"/>
      <c r="E58" s="168"/>
      <c r="F58" s="168"/>
      <c r="G58" s="168"/>
      <c r="H58" s="168"/>
      <c r="I58" s="182"/>
      <c r="J58" s="183" t="s">
        <v>190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191</v>
      </c>
      <c r="D60" s="44"/>
      <c r="E60" s="44"/>
      <c r="F60" s="44"/>
      <c r="G60" s="44"/>
      <c r="H60" s="44"/>
      <c r="I60" s="153"/>
      <c r="J60" s="164">
        <f>J82</f>
        <v>0</v>
      </c>
      <c r="K60" s="48"/>
      <c r="AU60" s="21" t="s">
        <v>192</v>
      </c>
    </row>
    <row r="61" s="1" customFormat="1" ht="21.84" customHeight="1">
      <c r="B61" s="43"/>
      <c r="C61" s="44"/>
      <c r="D61" s="44"/>
      <c r="E61" s="44"/>
      <c r="F61" s="44"/>
      <c r="G61" s="44"/>
      <c r="H61" s="44"/>
      <c r="I61" s="153"/>
      <c r="J61" s="44"/>
      <c r="K61" s="48"/>
    </row>
    <row r="62" s="1" customFormat="1" ht="6.96" customHeight="1">
      <c r="B62" s="64"/>
      <c r="C62" s="65"/>
      <c r="D62" s="65"/>
      <c r="E62" s="65"/>
      <c r="F62" s="65"/>
      <c r="G62" s="65"/>
      <c r="H62" s="65"/>
      <c r="I62" s="175"/>
      <c r="J62" s="65"/>
      <c r="K62" s="66"/>
    </row>
    <row r="66" s="1" customFormat="1" ht="6.96" customHeight="1">
      <c r="B66" s="67"/>
      <c r="C66" s="68"/>
      <c r="D66" s="68"/>
      <c r="E66" s="68"/>
      <c r="F66" s="68"/>
      <c r="G66" s="68"/>
      <c r="H66" s="68"/>
      <c r="I66" s="178"/>
      <c r="J66" s="68"/>
      <c r="K66" s="68"/>
      <c r="L66" s="69"/>
    </row>
    <row r="67" s="1" customFormat="1" ht="36.96" customHeight="1">
      <c r="B67" s="43"/>
      <c r="C67" s="70" t="s">
        <v>193</v>
      </c>
      <c r="D67" s="71"/>
      <c r="E67" s="71"/>
      <c r="F67" s="71"/>
      <c r="G67" s="71"/>
      <c r="H67" s="71"/>
      <c r="I67" s="186"/>
      <c r="J67" s="71"/>
      <c r="K67" s="71"/>
      <c r="L67" s="69"/>
    </row>
    <row r="68" s="1" customFormat="1" ht="6.96" customHeight="1">
      <c r="B68" s="43"/>
      <c r="C68" s="71"/>
      <c r="D68" s="71"/>
      <c r="E68" s="71"/>
      <c r="F68" s="71"/>
      <c r="G68" s="71"/>
      <c r="H68" s="71"/>
      <c r="I68" s="186"/>
      <c r="J68" s="71"/>
      <c r="K68" s="71"/>
      <c r="L68" s="69"/>
    </row>
    <row r="69" s="1" customFormat="1" ht="14.4" customHeight="1">
      <c r="B69" s="43"/>
      <c r="C69" s="73" t="s">
        <v>18</v>
      </c>
      <c r="D69" s="71"/>
      <c r="E69" s="71"/>
      <c r="F69" s="71"/>
      <c r="G69" s="71"/>
      <c r="H69" s="71"/>
      <c r="I69" s="186"/>
      <c r="J69" s="71"/>
      <c r="K69" s="71"/>
      <c r="L69" s="69"/>
    </row>
    <row r="70" s="1" customFormat="1" ht="16.5" customHeight="1">
      <c r="B70" s="43"/>
      <c r="C70" s="71"/>
      <c r="D70" s="71"/>
      <c r="E70" s="187" t="str">
        <f>E7</f>
        <v>Výměna kolejnic u ST Ústí n.L. v úseku Mělník - Děčín východ a navazujících tratích</v>
      </c>
      <c r="F70" s="73"/>
      <c r="G70" s="73"/>
      <c r="H70" s="73"/>
      <c r="I70" s="186"/>
      <c r="J70" s="71"/>
      <c r="K70" s="71"/>
      <c r="L70" s="69"/>
    </row>
    <row r="71">
      <c r="B71" s="25"/>
      <c r="C71" s="73" t="s">
        <v>184</v>
      </c>
      <c r="D71" s="188"/>
      <c r="E71" s="188"/>
      <c r="F71" s="188"/>
      <c r="G71" s="188"/>
      <c r="H71" s="188"/>
      <c r="I71" s="145"/>
      <c r="J71" s="188"/>
      <c r="K71" s="188"/>
      <c r="L71" s="189"/>
    </row>
    <row r="72" s="1" customFormat="1" ht="16.5" customHeight="1">
      <c r="B72" s="43"/>
      <c r="C72" s="71"/>
      <c r="D72" s="71"/>
      <c r="E72" s="187" t="s">
        <v>185</v>
      </c>
      <c r="F72" s="71"/>
      <c r="G72" s="71"/>
      <c r="H72" s="71"/>
      <c r="I72" s="186"/>
      <c r="J72" s="71"/>
      <c r="K72" s="71"/>
      <c r="L72" s="69"/>
    </row>
    <row r="73" s="1" customFormat="1" ht="14.4" customHeight="1">
      <c r="B73" s="43"/>
      <c r="C73" s="73" t="s">
        <v>186</v>
      </c>
      <c r="D73" s="71"/>
      <c r="E73" s="71"/>
      <c r="F73" s="71"/>
      <c r="G73" s="71"/>
      <c r="H73" s="71"/>
      <c r="I73" s="186"/>
      <c r="J73" s="71"/>
      <c r="K73" s="71"/>
      <c r="L73" s="69"/>
    </row>
    <row r="74" s="1" customFormat="1" ht="17.25" customHeight="1">
      <c r="B74" s="43"/>
      <c r="C74" s="71"/>
      <c r="D74" s="71"/>
      <c r="E74" s="79" t="str">
        <f>E11</f>
        <v>SO 01.1 - SO 01.1 - km 396,480 – 397,080</v>
      </c>
      <c r="F74" s="71"/>
      <c r="G74" s="71"/>
      <c r="H74" s="71"/>
      <c r="I74" s="186"/>
      <c r="J74" s="71"/>
      <c r="K74" s="71"/>
      <c r="L74" s="69"/>
    </row>
    <row r="75" s="1" customFormat="1" ht="6.96" customHeight="1">
      <c r="B75" s="43"/>
      <c r="C75" s="71"/>
      <c r="D75" s="71"/>
      <c r="E75" s="71"/>
      <c r="F75" s="71"/>
      <c r="G75" s="71"/>
      <c r="H75" s="71"/>
      <c r="I75" s="186"/>
      <c r="J75" s="71"/>
      <c r="K75" s="71"/>
      <c r="L75" s="69"/>
    </row>
    <row r="76" s="1" customFormat="1" ht="18" customHeight="1">
      <c r="B76" s="43"/>
      <c r="C76" s="73" t="s">
        <v>23</v>
      </c>
      <c r="D76" s="71"/>
      <c r="E76" s="71"/>
      <c r="F76" s="190" t="str">
        <f>F14</f>
        <v>trať 072, 073, 081, 083 a 130</v>
      </c>
      <c r="G76" s="71"/>
      <c r="H76" s="71"/>
      <c r="I76" s="191" t="s">
        <v>25</v>
      </c>
      <c r="J76" s="82" t="str">
        <f>IF(J14="","",J14)</f>
        <v>17. 10. 2018</v>
      </c>
      <c r="K76" s="71"/>
      <c r="L76" s="69"/>
    </row>
    <row r="77" s="1" customFormat="1" ht="6.96" customHeight="1">
      <c r="B77" s="43"/>
      <c r="C77" s="71"/>
      <c r="D77" s="71"/>
      <c r="E77" s="71"/>
      <c r="F77" s="71"/>
      <c r="G77" s="71"/>
      <c r="H77" s="71"/>
      <c r="I77" s="186"/>
      <c r="J77" s="71"/>
      <c r="K77" s="71"/>
      <c r="L77" s="69"/>
    </row>
    <row r="78" s="1" customFormat="1">
      <c r="B78" s="43"/>
      <c r="C78" s="73" t="s">
        <v>27</v>
      </c>
      <c r="D78" s="71"/>
      <c r="E78" s="71"/>
      <c r="F78" s="190" t="str">
        <f>E17</f>
        <v>SŽDC s.o., OŘ Ústí n.L., ST Ústí n.L.</v>
      </c>
      <c r="G78" s="71"/>
      <c r="H78" s="71"/>
      <c r="I78" s="191" t="s">
        <v>35</v>
      </c>
      <c r="J78" s="190" t="str">
        <f>E23</f>
        <v xml:space="preserve"> </v>
      </c>
      <c r="K78" s="71"/>
      <c r="L78" s="69"/>
    </row>
    <row r="79" s="1" customFormat="1" ht="14.4" customHeight="1">
      <c r="B79" s="43"/>
      <c r="C79" s="73" t="s">
        <v>33</v>
      </c>
      <c r="D79" s="71"/>
      <c r="E79" s="71"/>
      <c r="F79" s="190" t="str">
        <f>IF(E20="","",E20)</f>
        <v/>
      </c>
      <c r="G79" s="71"/>
      <c r="H79" s="71"/>
      <c r="I79" s="186"/>
      <c r="J79" s="71"/>
      <c r="K79" s="71"/>
      <c r="L79" s="69"/>
    </row>
    <row r="80" s="1" customFormat="1" ht="10.32" customHeight="1">
      <c r="B80" s="43"/>
      <c r="C80" s="71"/>
      <c r="D80" s="71"/>
      <c r="E80" s="71"/>
      <c r="F80" s="71"/>
      <c r="G80" s="71"/>
      <c r="H80" s="71"/>
      <c r="I80" s="186"/>
      <c r="J80" s="71"/>
      <c r="K80" s="71"/>
      <c r="L80" s="69"/>
    </row>
    <row r="81" s="8" customFormat="1" ht="29.28" customHeight="1">
      <c r="B81" s="192"/>
      <c r="C81" s="193" t="s">
        <v>194</v>
      </c>
      <c r="D81" s="194" t="s">
        <v>58</v>
      </c>
      <c r="E81" s="194" t="s">
        <v>54</v>
      </c>
      <c r="F81" s="194" t="s">
        <v>195</v>
      </c>
      <c r="G81" s="194" t="s">
        <v>196</v>
      </c>
      <c r="H81" s="194" t="s">
        <v>197</v>
      </c>
      <c r="I81" s="195" t="s">
        <v>198</v>
      </c>
      <c r="J81" s="194" t="s">
        <v>190</v>
      </c>
      <c r="K81" s="196" t="s">
        <v>199</v>
      </c>
      <c r="L81" s="197"/>
      <c r="M81" s="99" t="s">
        <v>200</v>
      </c>
      <c r="N81" s="100" t="s">
        <v>43</v>
      </c>
      <c r="O81" s="100" t="s">
        <v>201</v>
      </c>
      <c r="P81" s="100" t="s">
        <v>202</v>
      </c>
      <c r="Q81" s="100" t="s">
        <v>203</v>
      </c>
      <c r="R81" s="100" t="s">
        <v>204</v>
      </c>
      <c r="S81" s="100" t="s">
        <v>205</v>
      </c>
      <c r="T81" s="101" t="s">
        <v>206</v>
      </c>
    </row>
    <row r="82" s="1" customFormat="1" ht="29.28" customHeight="1">
      <c r="B82" s="43"/>
      <c r="C82" s="105" t="s">
        <v>191</v>
      </c>
      <c r="D82" s="71"/>
      <c r="E82" s="71"/>
      <c r="F82" s="71"/>
      <c r="G82" s="71"/>
      <c r="H82" s="71"/>
      <c r="I82" s="186"/>
      <c r="J82" s="198">
        <f>BK82</f>
        <v>0</v>
      </c>
      <c r="K82" s="71"/>
      <c r="L82" s="69"/>
      <c r="M82" s="102"/>
      <c r="N82" s="103"/>
      <c r="O82" s="103"/>
      <c r="P82" s="199">
        <f>SUM(P83:P137)</f>
        <v>0</v>
      </c>
      <c r="Q82" s="103"/>
      <c r="R82" s="199">
        <f>SUM(R83:R137)</f>
        <v>1.0073400000000001</v>
      </c>
      <c r="S82" s="103"/>
      <c r="T82" s="200">
        <f>SUM(T83:T137)</f>
        <v>0</v>
      </c>
      <c r="AT82" s="21" t="s">
        <v>72</v>
      </c>
      <c r="AU82" s="21" t="s">
        <v>192</v>
      </c>
      <c r="BK82" s="201">
        <f>SUM(BK83:BK137)</f>
        <v>0</v>
      </c>
    </row>
    <row r="83" s="1" customFormat="1" ht="38.25" customHeight="1">
      <c r="B83" s="43"/>
      <c r="C83" s="202" t="s">
        <v>80</v>
      </c>
      <c r="D83" s="202" t="s">
        <v>207</v>
      </c>
      <c r="E83" s="203" t="s">
        <v>208</v>
      </c>
      <c r="F83" s="204" t="s">
        <v>209</v>
      </c>
      <c r="G83" s="205" t="s">
        <v>210</v>
      </c>
      <c r="H83" s="206">
        <v>24</v>
      </c>
      <c r="I83" s="207"/>
      <c r="J83" s="208">
        <f>ROUND(I83*H83,2)</f>
        <v>0</v>
      </c>
      <c r="K83" s="204" t="s">
        <v>211</v>
      </c>
      <c r="L83" s="69"/>
      <c r="M83" s="209" t="s">
        <v>21</v>
      </c>
      <c r="N83" s="210" t="s">
        <v>44</v>
      </c>
      <c r="O83" s="44"/>
      <c r="P83" s="211">
        <f>O83*H83</f>
        <v>0</v>
      </c>
      <c r="Q83" s="211">
        <v>0</v>
      </c>
      <c r="R83" s="211">
        <f>Q83*H83</f>
        <v>0</v>
      </c>
      <c r="S83" s="211">
        <v>0</v>
      </c>
      <c r="T83" s="212">
        <f>S83*H83</f>
        <v>0</v>
      </c>
      <c r="AR83" s="21" t="s">
        <v>212</v>
      </c>
      <c r="AT83" s="21" t="s">
        <v>207</v>
      </c>
      <c r="AU83" s="21" t="s">
        <v>73</v>
      </c>
      <c r="AY83" s="21" t="s">
        <v>213</v>
      </c>
      <c r="BE83" s="213">
        <f>IF(N83="základní",J83,0)</f>
        <v>0</v>
      </c>
      <c r="BF83" s="213">
        <f>IF(N83="snížená",J83,0)</f>
        <v>0</v>
      </c>
      <c r="BG83" s="213">
        <f>IF(N83="zákl. přenesená",J83,0)</f>
        <v>0</v>
      </c>
      <c r="BH83" s="213">
        <f>IF(N83="sníž. přenesená",J83,0)</f>
        <v>0</v>
      </c>
      <c r="BI83" s="213">
        <f>IF(N83="nulová",J83,0)</f>
        <v>0</v>
      </c>
      <c r="BJ83" s="21" t="s">
        <v>80</v>
      </c>
      <c r="BK83" s="213">
        <f>ROUND(I83*H83,2)</f>
        <v>0</v>
      </c>
      <c r="BL83" s="21" t="s">
        <v>212</v>
      </c>
      <c r="BM83" s="21" t="s">
        <v>214</v>
      </c>
    </row>
    <row r="84" s="1" customFormat="1">
      <c r="B84" s="43"/>
      <c r="C84" s="71"/>
      <c r="D84" s="214" t="s">
        <v>215</v>
      </c>
      <c r="E84" s="71"/>
      <c r="F84" s="215" t="s">
        <v>216</v>
      </c>
      <c r="G84" s="71"/>
      <c r="H84" s="71"/>
      <c r="I84" s="186"/>
      <c r="J84" s="71"/>
      <c r="K84" s="71"/>
      <c r="L84" s="69"/>
      <c r="M84" s="216"/>
      <c r="N84" s="44"/>
      <c r="O84" s="44"/>
      <c r="P84" s="44"/>
      <c r="Q84" s="44"/>
      <c r="R84" s="44"/>
      <c r="S84" s="44"/>
      <c r="T84" s="92"/>
      <c r="AT84" s="21" t="s">
        <v>215</v>
      </c>
      <c r="AU84" s="21" t="s">
        <v>73</v>
      </c>
    </row>
    <row r="85" s="9" customFormat="1">
      <c r="B85" s="217"/>
      <c r="C85" s="218"/>
      <c r="D85" s="214" t="s">
        <v>217</v>
      </c>
      <c r="E85" s="219" t="s">
        <v>21</v>
      </c>
      <c r="F85" s="220" t="s">
        <v>218</v>
      </c>
      <c r="G85" s="218"/>
      <c r="H85" s="221">
        <v>24</v>
      </c>
      <c r="I85" s="222"/>
      <c r="J85" s="218"/>
      <c r="K85" s="218"/>
      <c r="L85" s="223"/>
      <c r="M85" s="224"/>
      <c r="N85" s="225"/>
      <c r="O85" s="225"/>
      <c r="P85" s="225"/>
      <c r="Q85" s="225"/>
      <c r="R85" s="225"/>
      <c r="S85" s="225"/>
      <c r="T85" s="226"/>
      <c r="AT85" s="227" t="s">
        <v>217</v>
      </c>
      <c r="AU85" s="227" t="s">
        <v>73</v>
      </c>
      <c r="AV85" s="9" t="s">
        <v>82</v>
      </c>
      <c r="AW85" s="9" t="s">
        <v>37</v>
      </c>
      <c r="AX85" s="9" t="s">
        <v>80</v>
      </c>
      <c r="AY85" s="227" t="s">
        <v>213</v>
      </c>
    </row>
    <row r="86" s="1" customFormat="1" ht="76.5" customHeight="1">
      <c r="B86" s="43"/>
      <c r="C86" s="202" t="s">
        <v>82</v>
      </c>
      <c r="D86" s="202" t="s">
        <v>207</v>
      </c>
      <c r="E86" s="203" t="s">
        <v>219</v>
      </c>
      <c r="F86" s="204" t="s">
        <v>220</v>
      </c>
      <c r="G86" s="205" t="s">
        <v>221</v>
      </c>
      <c r="H86" s="206">
        <v>1200</v>
      </c>
      <c r="I86" s="207"/>
      <c r="J86" s="208">
        <f>ROUND(I86*H86,2)</f>
        <v>0</v>
      </c>
      <c r="K86" s="204" t="s">
        <v>211</v>
      </c>
      <c r="L86" s="69"/>
      <c r="M86" s="209" t="s">
        <v>21</v>
      </c>
      <c r="N86" s="210" t="s">
        <v>44</v>
      </c>
      <c r="O86" s="44"/>
      <c r="P86" s="211">
        <f>O86*H86</f>
        <v>0</v>
      </c>
      <c r="Q86" s="211">
        <v>0</v>
      </c>
      <c r="R86" s="211">
        <f>Q86*H86</f>
        <v>0</v>
      </c>
      <c r="S86" s="211">
        <v>0</v>
      </c>
      <c r="T86" s="212">
        <f>S86*H86</f>
        <v>0</v>
      </c>
      <c r="AR86" s="21" t="s">
        <v>212</v>
      </c>
      <c r="AT86" s="21" t="s">
        <v>207</v>
      </c>
      <c r="AU86" s="21" t="s">
        <v>73</v>
      </c>
      <c r="AY86" s="21" t="s">
        <v>213</v>
      </c>
      <c r="BE86" s="213">
        <f>IF(N86="základní",J86,0)</f>
        <v>0</v>
      </c>
      <c r="BF86" s="213">
        <f>IF(N86="snížená",J86,0)</f>
        <v>0</v>
      </c>
      <c r="BG86" s="213">
        <f>IF(N86="zákl. přenesená",J86,0)</f>
        <v>0</v>
      </c>
      <c r="BH86" s="213">
        <f>IF(N86="sníž. přenesená",J86,0)</f>
        <v>0</v>
      </c>
      <c r="BI86" s="213">
        <f>IF(N86="nulová",J86,0)</f>
        <v>0</v>
      </c>
      <c r="BJ86" s="21" t="s">
        <v>80</v>
      </c>
      <c r="BK86" s="213">
        <f>ROUND(I86*H86,2)</f>
        <v>0</v>
      </c>
      <c r="BL86" s="21" t="s">
        <v>212</v>
      </c>
      <c r="BM86" s="21" t="s">
        <v>222</v>
      </c>
    </row>
    <row r="87" s="1" customFormat="1">
      <c r="B87" s="43"/>
      <c r="C87" s="71"/>
      <c r="D87" s="214" t="s">
        <v>215</v>
      </c>
      <c r="E87" s="71"/>
      <c r="F87" s="215" t="s">
        <v>223</v>
      </c>
      <c r="G87" s="71"/>
      <c r="H87" s="71"/>
      <c r="I87" s="186"/>
      <c r="J87" s="71"/>
      <c r="K87" s="71"/>
      <c r="L87" s="69"/>
      <c r="M87" s="216"/>
      <c r="N87" s="44"/>
      <c r="O87" s="44"/>
      <c r="P87" s="44"/>
      <c r="Q87" s="44"/>
      <c r="R87" s="44"/>
      <c r="S87" s="44"/>
      <c r="T87" s="92"/>
      <c r="AT87" s="21" t="s">
        <v>215</v>
      </c>
      <c r="AU87" s="21" t="s">
        <v>73</v>
      </c>
    </row>
    <row r="88" s="10" customFormat="1">
      <c r="B88" s="228"/>
      <c r="C88" s="229"/>
      <c r="D88" s="214" t="s">
        <v>217</v>
      </c>
      <c r="E88" s="230" t="s">
        <v>21</v>
      </c>
      <c r="F88" s="231" t="s">
        <v>224</v>
      </c>
      <c r="G88" s="229"/>
      <c r="H88" s="230" t="s">
        <v>21</v>
      </c>
      <c r="I88" s="232"/>
      <c r="J88" s="229"/>
      <c r="K88" s="229"/>
      <c r="L88" s="233"/>
      <c r="M88" s="234"/>
      <c r="N88" s="235"/>
      <c r="O88" s="235"/>
      <c r="P88" s="235"/>
      <c r="Q88" s="235"/>
      <c r="R88" s="235"/>
      <c r="S88" s="235"/>
      <c r="T88" s="236"/>
      <c r="AT88" s="237" t="s">
        <v>217</v>
      </c>
      <c r="AU88" s="237" t="s">
        <v>73</v>
      </c>
      <c r="AV88" s="10" t="s">
        <v>80</v>
      </c>
      <c r="AW88" s="10" t="s">
        <v>37</v>
      </c>
      <c r="AX88" s="10" t="s">
        <v>73</v>
      </c>
      <c r="AY88" s="237" t="s">
        <v>213</v>
      </c>
    </row>
    <row r="89" s="9" customFormat="1">
      <c r="B89" s="217"/>
      <c r="C89" s="218"/>
      <c r="D89" s="214" t="s">
        <v>217</v>
      </c>
      <c r="E89" s="219" t="s">
        <v>21</v>
      </c>
      <c r="F89" s="220" t="s">
        <v>225</v>
      </c>
      <c r="G89" s="218"/>
      <c r="H89" s="221">
        <v>1200</v>
      </c>
      <c r="I89" s="222"/>
      <c r="J89" s="218"/>
      <c r="K89" s="218"/>
      <c r="L89" s="223"/>
      <c r="M89" s="224"/>
      <c r="N89" s="225"/>
      <c r="O89" s="225"/>
      <c r="P89" s="225"/>
      <c r="Q89" s="225"/>
      <c r="R89" s="225"/>
      <c r="S89" s="225"/>
      <c r="T89" s="226"/>
      <c r="AT89" s="227" t="s">
        <v>217</v>
      </c>
      <c r="AU89" s="227" t="s">
        <v>73</v>
      </c>
      <c r="AV89" s="9" t="s">
        <v>82</v>
      </c>
      <c r="AW89" s="9" t="s">
        <v>37</v>
      </c>
      <c r="AX89" s="9" t="s">
        <v>80</v>
      </c>
      <c r="AY89" s="227" t="s">
        <v>213</v>
      </c>
    </row>
    <row r="90" s="1" customFormat="1" ht="51" customHeight="1">
      <c r="B90" s="43"/>
      <c r="C90" s="202" t="s">
        <v>226</v>
      </c>
      <c r="D90" s="202" t="s">
        <v>207</v>
      </c>
      <c r="E90" s="203" t="s">
        <v>227</v>
      </c>
      <c r="F90" s="204" t="s">
        <v>228</v>
      </c>
      <c r="G90" s="205" t="s">
        <v>210</v>
      </c>
      <c r="H90" s="206">
        <v>2208</v>
      </c>
      <c r="I90" s="207"/>
      <c r="J90" s="208">
        <f>ROUND(I90*H90,2)</f>
        <v>0</v>
      </c>
      <c r="K90" s="204" t="s">
        <v>211</v>
      </c>
      <c r="L90" s="69"/>
      <c r="M90" s="209" t="s">
        <v>21</v>
      </c>
      <c r="N90" s="210" t="s">
        <v>44</v>
      </c>
      <c r="O90" s="44"/>
      <c r="P90" s="211">
        <f>O90*H90</f>
        <v>0</v>
      </c>
      <c r="Q90" s="211">
        <v>0</v>
      </c>
      <c r="R90" s="211">
        <f>Q90*H90</f>
        <v>0</v>
      </c>
      <c r="S90" s="211">
        <v>0</v>
      </c>
      <c r="T90" s="212">
        <f>S90*H90</f>
        <v>0</v>
      </c>
      <c r="AR90" s="21" t="s">
        <v>212</v>
      </c>
      <c r="AT90" s="21" t="s">
        <v>207</v>
      </c>
      <c r="AU90" s="21" t="s">
        <v>73</v>
      </c>
      <c r="AY90" s="21" t="s">
        <v>213</v>
      </c>
      <c r="BE90" s="213">
        <f>IF(N90="základní",J90,0)</f>
        <v>0</v>
      </c>
      <c r="BF90" s="213">
        <f>IF(N90="snížená",J90,0)</f>
        <v>0</v>
      </c>
      <c r="BG90" s="213">
        <f>IF(N90="zákl. přenesená",J90,0)</f>
        <v>0</v>
      </c>
      <c r="BH90" s="213">
        <f>IF(N90="sníž. přenesená",J90,0)</f>
        <v>0</v>
      </c>
      <c r="BI90" s="213">
        <f>IF(N90="nulová",J90,0)</f>
        <v>0</v>
      </c>
      <c r="BJ90" s="21" t="s">
        <v>80</v>
      </c>
      <c r="BK90" s="213">
        <f>ROUND(I90*H90,2)</f>
        <v>0</v>
      </c>
      <c r="BL90" s="21" t="s">
        <v>212</v>
      </c>
      <c r="BM90" s="21" t="s">
        <v>229</v>
      </c>
    </row>
    <row r="91" s="1" customFormat="1">
      <c r="B91" s="43"/>
      <c r="C91" s="71"/>
      <c r="D91" s="214" t="s">
        <v>215</v>
      </c>
      <c r="E91" s="71"/>
      <c r="F91" s="215" t="s">
        <v>230</v>
      </c>
      <c r="G91" s="71"/>
      <c r="H91" s="71"/>
      <c r="I91" s="186"/>
      <c r="J91" s="71"/>
      <c r="K91" s="71"/>
      <c r="L91" s="69"/>
      <c r="M91" s="216"/>
      <c r="N91" s="44"/>
      <c r="O91" s="44"/>
      <c r="P91" s="44"/>
      <c r="Q91" s="44"/>
      <c r="R91" s="44"/>
      <c r="S91" s="44"/>
      <c r="T91" s="92"/>
      <c r="AT91" s="21" t="s">
        <v>215</v>
      </c>
      <c r="AU91" s="21" t="s">
        <v>73</v>
      </c>
    </row>
    <row r="92" s="9" customFormat="1">
      <c r="B92" s="217"/>
      <c r="C92" s="218"/>
      <c r="D92" s="214" t="s">
        <v>217</v>
      </c>
      <c r="E92" s="219" t="s">
        <v>21</v>
      </c>
      <c r="F92" s="220" t="s">
        <v>231</v>
      </c>
      <c r="G92" s="218"/>
      <c r="H92" s="221">
        <v>2208</v>
      </c>
      <c r="I92" s="222"/>
      <c r="J92" s="218"/>
      <c r="K92" s="218"/>
      <c r="L92" s="223"/>
      <c r="M92" s="224"/>
      <c r="N92" s="225"/>
      <c r="O92" s="225"/>
      <c r="P92" s="225"/>
      <c r="Q92" s="225"/>
      <c r="R92" s="225"/>
      <c r="S92" s="225"/>
      <c r="T92" s="226"/>
      <c r="AT92" s="227" t="s">
        <v>217</v>
      </c>
      <c r="AU92" s="227" t="s">
        <v>73</v>
      </c>
      <c r="AV92" s="9" t="s">
        <v>82</v>
      </c>
      <c r="AW92" s="9" t="s">
        <v>37</v>
      </c>
      <c r="AX92" s="9" t="s">
        <v>80</v>
      </c>
      <c r="AY92" s="227" t="s">
        <v>213</v>
      </c>
    </row>
    <row r="93" s="1" customFormat="1" ht="16.5" customHeight="1">
      <c r="B93" s="43"/>
      <c r="C93" s="238" t="s">
        <v>212</v>
      </c>
      <c r="D93" s="238" t="s">
        <v>232</v>
      </c>
      <c r="E93" s="239" t="s">
        <v>233</v>
      </c>
      <c r="F93" s="240" t="s">
        <v>234</v>
      </c>
      <c r="G93" s="241" t="s">
        <v>210</v>
      </c>
      <c r="H93" s="242">
        <v>2208</v>
      </c>
      <c r="I93" s="243"/>
      <c r="J93" s="244">
        <f>ROUND(I93*H93,2)</f>
        <v>0</v>
      </c>
      <c r="K93" s="240" t="s">
        <v>211</v>
      </c>
      <c r="L93" s="245"/>
      <c r="M93" s="246" t="s">
        <v>21</v>
      </c>
      <c r="N93" s="247" t="s">
        <v>44</v>
      </c>
      <c r="O93" s="44"/>
      <c r="P93" s="211">
        <f>O93*H93</f>
        <v>0</v>
      </c>
      <c r="Q93" s="211">
        <v>0.00021000000000000001</v>
      </c>
      <c r="R93" s="211">
        <f>Q93*H93</f>
        <v>0.46368000000000004</v>
      </c>
      <c r="S93" s="211">
        <v>0</v>
      </c>
      <c r="T93" s="212">
        <f>S93*H93</f>
        <v>0</v>
      </c>
      <c r="AR93" s="21" t="s">
        <v>235</v>
      </c>
      <c r="AT93" s="21" t="s">
        <v>232</v>
      </c>
      <c r="AU93" s="21" t="s">
        <v>73</v>
      </c>
      <c r="AY93" s="21" t="s">
        <v>213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21" t="s">
        <v>80</v>
      </c>
      <c r="BK93" s="213">
        <f>ROUND(I93*H93,2)</f>
        <v>0</v>
      </c>
      <c r="BL93" s="21" t="s">
        <v>212</v>
      </c>
      <c r="BM93" s="21" t="s">
        <v>236</v>
      </c>
    </row>
    <row r="94" s="9" customFormat="1">
      <c r="B94" s="217"/>
      <c r="C94" s="218"/>
      <c r="D94" s="214" t="s">
        <v>217</v>
      </c>
      <c r="E94" s="219" t="s">
        <v>21</v>
      </c>
      <c r="F94" s="220" t="s">
        <v>231</v>
      </c>
      <c r="G94" s="218"/>
      <c r="H94" s="221">
        <v>2208</v>
      </c>
      <c r="I94" s="222"/>
      <c r="J94" s="218"/>
      <c r="K94" s="218"/>
      <c r="L94" s="223"/>
      <c r="M94" s="224"/>
      <c r="N94" s="225"/>
      <c r="O94" s="225"/>
      <c r="P94" s="225"/>
      <c r="Q94" s="225"/>
      <c r="R94" s="225"/>
      <c r="S94" s="225"/>
      <c r="T94" s="226"/>
      <c r="AT94" s="227" t="s">
        <v>217</v>
      </c>
      <c r="AU94" s="227" t="s">
        <v>73</v>
      </c>
      <c r="AV94" s="9" t="s">
        <v>82</v>
      </c>
      <c r="AW94" s="9" t="s">
        <v>37</v>
      </c>
      <c r="AX94" s="9" t="s">
        <v>80</v>
      </c>
      <c r="AY94" s="227" t="s">
        <v>213</v>
      </c>
    </row>
    <row r="95" s="1" customFormat="1" ht="51" customHeight="1">
      <c r="B95" s="43"/>
      <c r="C95" s="202" t="s">
        <v>237</v>
      </c>
      <c r="D95" s="202" t="s">
        <v>207</v>
      </c>
      <c r="E95" s="203" t="s">
        <v>238</v>
      </c>
      <c r="F95" s="204" t="s">
        <v>239</v>
      </c>
      <c r="G95" s="205" t="s">
        <v>210</v>
      </c>
      <c r="H95" s="206">
        <v>442</v>
      </c>
      <c r="I95" s="207"/>
      <c r="J95" s="208">
        <f>ROUND(I95*H95,2)</f>
        <v>0</v>
      </c>
      <c r="K95" s="204" t="s">
        <v>211</v>
      </c>
      <c r="L95" s="69"/>
      <c r="M95" s="209" t="s">
        <v>21</v>
      </c>
      <c r="N95" s="210" t="s">
        <v>44</v>
      </c>
      <c r="O95" s="44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AR95" s="21" t="s">
        <v>212</v>
      </c>
      <c r="AT95" s="21" t="s">
        <v>207</v>
      </c>
      <c r="AU95" s="21" t="s">
        <v>73</v>
      </c>
      <c r="AY95" s="21" t="s">
        <v>213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21" t="s">
        <v>80</v>
      </c>
      <c r="BK95" s="213">
        <f>ROUND(I95*H95,2)</f>
        <v>0</v>
      </c>
      <c r="BL95" s="21" t="s">
        <v>212</v>
      </c>
      <c r="BM95" s="21" t="s">
        <v>240</v>
      </c>
    </row>
    <row r="96" s="1" customFormat="1">
      <c r="B96" s="43"/>
      <c r="C96" s="71"/>
      <c r="D96" s="214" t="s">
        <v>215</v>
      </c>
      <c r="E96" s="71"/>
      <c r="F96" s="215" t="s">
        <v>241</v>
      </c>
      <c r="G96" s="71"/>
      <c r="H96" s="71"/>
      <c r="I96" s="186"/>
      <c r="J96" s="71"/>
      <c r="K96" s="71"/>
      <c r="L96" s="69"/>
      <c r="M96" s="216"/>
      <c r="N96" s="44"/>
      <c r="O96" s="44"/>
      <c r="P96" s="44"/>
      <c r="Q96" s="44"/>
      <c r="R96" s="44"/>
      <c r="S96" s="44"/>
      <c r="T96" s="92"/>
      <c r="AT96" s="21" t="s">
        <v>215</v>
      </c>
      <c r="AU96" s="21" t="s">
        <v>73</v>
      </c>
    </row>
    <row r="97" s="9" customFormat="1">
      <c r="B97" s="217"/>
      <c r="C97" s="218"/>
      <c r="D97" s="214" t="s">
        <v>217</v>
      </c>
      <c r="E97" s="219" t="s">
        <v>21</v>
      </c>
      <c r="F97" s="220" t="s">
        <v>242</v>
      </c>
      <c r="G97" s="218"/>
      <c r="H97" s="221">
        <v>442</v>
      </c>
      <c r="I97" s="222"/>
      <c r="J97" s="218"/>
      <c r="K97" s="218"/>
      <c r="L97" s="223"/>
      <c r="M97" s="224"/>
      <c r="N97" s="225"/>
      <c r="O97" s="225"/>
      <c r="P97" s="225"/>
      <c r="Q97" s="225"/>
      <c r="R97" s="225"/>
      <c r="S97" s="225"/>
      <c r="T97" s="226"/>
      <c r="AT97" s="227" t="s">
        <v>217</v>
      </c>
      <c r="AU97" s="227" t="s">
        <v>73</v>
      </c>
      <c r="AV97" s="9" t="s">
        <v>82</v>
      </c>
      <c r="AW97" s="9" t="s">
        <v>37</v>
      </c>
      <c r="AX97" s="9" t="s">
        <v>80</v>
      </c>
      <c r="AY97" s="227" t="s">
        <v>213</v>
      </c>
    </row>
    <row r="98" s="1" customFormat="1" ht="16.5" customHeight="1">
      <c r="B98" s="43"/>
      <c r="C98" s="238" t="s">
        <v>243</v>
      </c>
      <c r="D98" s="238" t="s">
        <v>232</v>
      </c>
      <c r="E98" s="239" t="s">
        <v>244</v>
      </c>
      <c r="F98" s="240" t="s">
        <v>245</v>
      </c>
      <c r="G98" s="241" t="s">
        <v>210</v>
      </c>
      <c r="H98" s="242">
        <v>442</v>
      </c>
      <c r="I98" s="243"/>
      <c r="J98" s="244">
        <f>ROUND(I98*H98,2)</f>
        <v>0</v>
      </c>
      <c r="K98" s="240" t="s">
        <v>211</v>
      </c>
      <c r="L98" s="245"/>
      <c r="M98" s="246" t="s">
        <v>21</v>
      </c>
      <c r="N98" s="247" t="s">
        <v>44</v>
      </c>
      <c r="O98" s="44"/>
      <c r="P98" s="211">
        <f>O98*H98</f>
        <v>0</v>
      </c>
      <c r="Q98" s="211">
        <v>0.00123</v>
      </c>
      <c r="R98" s="211">
        <f>Q98*H98</f>
        <v>0.54366000000000003</v>
      </c>
      <c r="S98" s="211">
        <v>0</v>
      </c>
      <c r="T98" s="212">
        <f>S98*H98</f>
        <v>0</v>
      </c>
      <c r="AR98" s="21" t="s">
        <v>235</v>
      </c>
      <c r="AT98" s="21" t="s">
        <v>232</v>
      </c>
      <c r="AU98" s="21" t="s">
        <v>73</v>
      </c>
      <c r="AY98" s="21" t="s">
        <v>213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21" t="s">
        <v>80</v>
      </c>
      <c r="BK98" s="213">
        <f>ROUND(I98*H98,2)</f>
        <v>0</v>
      </c>
      <c r="BL98" s="21" t="s">
        <v>212</v>
      </c>
      <c r="BM98" s="21" t="s">
        <v>246</v>
      </c>
    </row>
    <row r="99" s="9" customFormat="1">
      <c r="B99" s="217"/>
      <c r="C99" s="218"/>
      <c r="D99" s="214" t="s">
        <v>217</v>
      </c>
      <c r="E99" s="219" t="s">
        <v>21</v>
      </c>
      <c r="F99" s="220" t="s">
        <v>242</v>
      </c>
      <c r="G99" s="218"/>
      <c r="H99" s="221">
        <v>442</v>
      </c>
      <c r="I99" s="222"/>
      <c r="J99" s="218"/>
      <c r="K99" s="218"/>
      <c r="L99" s="223"/>
      <c r="M99" s="224"/>
      <c r="N99" s="225"/>
      <c r="O99" s="225"/>
      <c r="P99" s="225"/>
      <c r="Q99" s="225"/>
      <c r="R99" s="225"/>
      <c r="S99" s="225"/>
      <c r="T99" s="226"/>
      <c r="AT99" s="227" t="s">
        <v>217</v>
      </c>
      <c r="AU99" s="227" t="s">
        <v>73</v>
      </c>
      <c r="AV99" s="9" t="s">
        <v>82</v>
      </c>
      <c r="AW99" s="9" t="s">
        <v>37</v>
      </c>
      <c r="AX99" s="9" t="s">
        <v>80</v>
      </c>
      <c r="AY99" s="227" t="s">
        <v>213</v>
      </c>
    </row>
    <row r="100" s="1" customFormat="1" ht="76.5" customHeight="1">
      <c r="B100" s="43"/>
      <c r="C100" s="202" t="s">
        <v>247</v>
      </c>
      <c r="D100" s="202" t="s">
        <v>207</v>
      </c>
      <c r="E100" s="203" t="s">
        <v>248</v>
      </c>
      <c r="F100" s="204" t="s">
        <v>249</v>
      </c>
      <c r="G100" s="205" t="s">
        <v>250</v>
      </c>
      <c r="H100" s="206">
        <v>6</v>
      </c>
      <c r="I100" s="207"/>
      <c r="J100" s="208">
        <f>ROUND(I100*H100,2)</f>
        <v>0</v>
      </c>
      <c r="K100" s="204" t="s">
        <v>211</v>
      </c>
      <c r="L100" s="69"/>
      <c r="M100" s="209" t="s">
        <v>21</v>
      </c>
      <c r="N100" s="210" t="s">
        <v>44</v>
      </c>
      <c r="O100" s="44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2">
        <f>S100*H100</f>
        <v>0</v>
      </c>
      <c r="AR100" s="21" t="s">
        <v>212</v>
      </c>
      <c r="AT100" s="21" t="s">
        <v>207</v>
      </c>
      <c r="AU100" s="21" t="s">
        <v>73</v>
      </c>
      <c r="AY100" s="21" t="s">
        <v>213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21" t="s">
        <v>80</v>
      </c>
      <c r="BK100" s="213">
        <f>ROUND(I100*H100,2)</f>
        <v>0</v>
      </c>
      <c r="BL100" s="21" t="s">
        <v>212</v>
      </c>
      <c r="BM100" s="21" t="s">
        <v>251</v>
      </c>
    </row>
    <row r="101" s="1" customFormat="1">
      <c r="B101" s="43"/>
      <c r="C101" s="71"/>
      <c r="D101" s="214" t="s">
        <v>215</v>
      </c>
      <c r="E101" s="71"/>
      <c r="F101" s="215" t="s">
        <v>252</v>
      </c>
      <c r="G101" s="71"/>
      <c r="H101" s="71"/>
      <c r="I101" s="186"/>
      <c r="J101" s="71"/>
      <c r="K101" s="71"/>
      <c r="L101" s="69"/>
      <c r="M101" s="216"/>
      <c r="N101" s="44"/>
      <c r="O101" s="44"/>
      <c r="P101" s="44"/>
      <c r="Q101" s="44"/>
      <c r="R101" s="44"/>
      <c r="S101" s="44"/>
      <c r="T101" s="92"/>
      <c r="AT101" s="21" t="s">
        <v>215</v>
      </c>
      <c r="AU101" s="21" t="s">
        <v>73</v>
      </c>
    </row>
    <row r="102" s="9" customFormat="1">
      <c r="B102" s="217"/>
      <c r="C102" s="218"/>
      <c r="D102" s="214" t="s">
        <v>217</v>
      </c>
      <c r="E102" s="219" t="s">
        <v>21</v>
      </c>
      <c r="F102" s="220" t="s">
        <v>243</v>
      </c>
      <c r="G102" s="218"/>
      <c r="H102" s="221">
        <v>6</v>
      </c>
      <c r="I102" s="222"/>
      <c r="J102" s="218"/>
      <c r="K102" s="218"/>
      <c r="L102" s="223"/>
      <c r="M102" s="224"/>
      <c r="N102" s="225"/>
      <c r="O102" s="225"/>
      <c r="P102" s="225"/>
      <c r="Q102" s="225"/>
      <c r="R102" s="225"/>
      <c r="S102" s="225"/>
      <c r="T102" s="226"/>
      <c r="AT102" s="227" t="s">
        <v>217</v>
      </c>
      <c r="AU102" s="227" t="s">
        <v>73</v>
      </c>
      <c r="AV102" s="9" t="s">
        <v>82</v>
      </c>
      <c r="AW102" s="9" t="s">
        <v>37</v>
      </c>
      <c r="AX102" s="9" t="s">
        <v>80</v>
      </c>
      <c r="AY102" s="227" t="s">
        <v>213</v>
      </c>
    </row>
    <row r="103" s="1" customFormat="1" ht="76.5" customHeight="1">
      <c r="B103" s="43"/>
      <c r="C103" s="202" t="s">
        <v>235</v>
      </c>
      <c r="D103" s="202" t="s">
        <v>207</v>
      </c>
      <c r="E103" s="203" t="s">
        <v>253</v>
      </c>
      <c r="F103" s="204" t="s">
        <v>254</v>
      </c>
      <c r="G103" s="205" t="s">
        <v>250</v>
      </c>
      <c r="H103" s="206">
        <v>2</v>
      </c>
      <c r="I103" s="207"/>
      <c r="J103" s="208">
        <f>ROUND(I103*H103,2)</f>
        <v>0</v>
      </c>
      <c r="K103" s="204" t="s">
        <v>211</v>
      </c>
      <c r="L103" s="69"/>
      <c r="M103" s="209" t="s">
        <v>21</v>
      </c>
      <c r="N103" s="210" t="s">
        <v>44</v>
      </c>
      <c r="O103" s="44"/>
      <c r="P103" s="211">
        <f>O103*H103</f>
        <v>0</v>
      </c>
      <c r="Q103" s="211">
        <v>0</v>
      </c>
      <c r="R103" s="211">
        <f>Q103*H103</f>
        <v>0</v>
      </c>
      <c r="S103" s="211">
        <v>0</v>
      </c>
      <c r="T103" s="212">
        <f>S103*H103</f>
        <v>0</v>
      </c>
      <c r="AR103" s="21" t="s">
        <v>212</v>
      </c>
      <c r="AT103" s="21" t="s">
        <v>207</v>
      </c>
      <c r="AU103" s="21" t="s">
        <v>73</v>
      </c>
      <c r="AY103" s="21" t="s">
        <v>213</v>
      </c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21" t="s">
        <v>80</v>
      </c>
      <c r="BK103" s="213">
        <f>ROUND(I103*H103,2)</f>
        <v>0</v>
      </c>
      <c r="BL103" s="21" t="s">
        <v>212</v>
      </c>
      <c r="BM103" s="21" t="s">
        <v>255</v>
      </c>
    </row>
    <row r="104" s="1" customFormat="1">
      <c r="B104" s="43"/>
      <c r="C104" s="71"/>
      <c r="D104" s="214" t="s">
        <v>215</v>
      </c>
      <c r="E104" s="71"/>
      <c r="F104" s="215" t="s">
        <v>252</v>
      </c>
      <c r="G104" s="71"/>
      <c r="H104" s="71"/>
      <c r="I104" s="186"/>
      <c r="J104" s="71"/>
      <c r="K104" s="71"/>
      <c r="L104" s="69"/>
      <c r="M104" s="216"/>
      <c r="N104" s="44"/>
      <c r="O104" s="44"/>
      <c r="P104" s="44"/>
      <c r="Q104" s="44"/>
      <c r="R104" s="44"/>
      <c r="S104" s="44"/>
      <c r="T104" s="92"/>
      <c r="AT104" s="21" t="s">
        <v>215</v>
      </c>
      <c r="AU104" s="21" t="s">
        <v>73</v>
      </c>
    </row>
    <row r="105" s="9" customFormat="1">
      <c r="B105" s="217"/>
      <c r="C105" s="218"/>
      <c r="D105" s="214" t="s">
        <v>217</v>
      </c>
      <c r="E105" s="219" t="s">
        <v>21</v>
      </c>
      <c r="F105" s="220" t="s">
        <v>82</v>
      </c>
      <c r="G105" s="218"/>
      <c r="H105" s="221">
        <v>2</v>
      </c>
      <c r="I105" s="222"/>
      <c r="J105" s="218"/>
      <c r="K105" s="218"/>
      <c r="L105" s="223"/>
      <c r="M105" s="224"/>
      <c r="N105" s="225"/>
      <c r="O105" s="225"/>
      <c r="P105" s="225"/>
      <c r="Q105" s="225"/>
      <c r="R105" s="225"/>
      <c r="S105" s="225"/>
      <c r="T105" s="226"/>
      <c r="AT105" s="227" t="s">
        <v>217</v>
      </c>
      <c r="AU105" s="227" t="s">
        <v>73</v>
      </c>
      <c r="AV105" s="9" t="s">
        <v>82</v>
      </c>
      <c r="AW105" s="9" t="s">
        <v>37</v>
      </c>
      <c r="AX105" s="9" t="s">
        <v>80</v>
      </c>
      <c r="AY105" s="227" t="s">
        <v>213</v>
      </c>
    </row>
    <row r="106" s="1" customFormat="1" ht="76.5" customHeight="1">
      <c r="B106" s="43"/>
      <c r="C106" s="202" t="s">
        <v>256</v>
      </c>
      <c r="D106" s="202" t="s">
        <v>207</v>
      </c>
      <c r="E106" s="203" t="s">
        <v>257</v>
      </c>
      <c r="F106" s="204" t="s">
        <v>258</v>
      </c>
      <c r="G106" s="205" t="s">
        <v>250</v>
      </c>
      <c r="H106" s="206">
        <v>4</v>
      </c>
      <c r="I106" s="207"/>
      <c r="J106" s="208">
        <f>ROUND(I106*H106,2)</f>
        <v>0</v>
      </c>
      <c r="K106" s="204" t="s">
        <v>211</v>
      </c>
      <c r="L106" s="69"/>
      <c r="M106" s="209" t="s">
        <v>21</v>
      </c>
      <c r="N106" s="210" t="s">
        <v>44</v>
      </c>
      <c r="O106" s="44"/>
      <c r="P106" s="211">
        <f>O106*H106</f>
        <v>0</v>
      </c>
      <c r="Q106" s="211">
        <v>0</v>
      </c>
      <c r="R106" s="211">
        <f>Q106*H106</f>
        <v>0</v>
      </c>
      <c r="S106" s="211">
        <v>0</v>
      </c>
      <c r="T106" s="212">
        <f>S106*H106</f>
        <v>0</v>
      </c>
      <c r="AR106" s="21" t="s">
        <v>212</v>
      </c>
      <c r="AT106" s="21" t="s">
        <v>207</v>
      </c>
      <c r="AU106" s="21" t="s">
        <v>73</v>
      </c>
      <c r="AY106" s="21" t="s">
        <v>213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21" t="s">
        <v>80</v>
      </c>
      <c r="BK106" s="213">
        <f>ROUND(I106*H106,2)</f>
        <v>0</v>
      </c>
      <c r="BL106" s="21" t="s">
        <v>212</v>
      </c>
      <c r="BM106" s="21" t="s">
        <v>259</v>
      </c>
    </row>
    <row r="107" s="1" customFormat="1">
      <c r="B107" s="43"/>
      <c r="C107" s="71"/>
      <c r="D107" s="214" t="s">
        <v>215</v>
      </c>
      <c r="E107" s="71"/>
      <c r="F107" s="215" t="s">
        <v>252</v>
      </c>
      <c r="G107" s="71"/>
      <c r="H107" s="71"/>
      <c r="I107" s="186"/>
      <c r="J107" s="71"/>
      <c r="K107" s="71"/>
      <c r="L107" s="69"/>
      <c r="M107" s="216"/>
      <c r="N107" s="44"/>
      <c r="O107" s="44"/>
      <c r="P107" s="44"/>
      <c r="Q107" s="44"/>
      <c r="R107" s="44"/>
      <c r="S107" s="44"/>
      <c r="T107" s="92"/>
      <c r="AT107" s="21" t="s">
        <v>215</v>
      </c>
      <c r="AU107" s="21" t="s">
        <v>73</v>
      </c>
    </row>
    <row r="108" s="9" customFormat="1">
      <c r="B108" s="217"/>
      <c r="C108" s="218"/>
      <c r="D108" s="214" t="s">
        <v>217</v>
      </c>
      <c r="E108" s="219" t="s">
        <v>21</v>
      </c>
      <c r="F108" s="220" t="s">
        <v>212</v>
      </c>
      <c r="G108" s="218"/>
      <c r="H108" s="221">
        <v>4</v>
      </c>
      <c r="I108" s="222"/>
      <c r="J108" s="218"/>
      <c r="K108" s="218"/>
      <c r="L108" s="223"/>
      <c r="M108" s="224"/>
      <c r="N108" s="225"/>
      <c r="O108" s="225"/>
      <c r="P108" s="225"/>
      <c r="Q108" s="225"/>
      <c r="R108" s="225"/>
      <c r="S108" s="225"/>
      <c r="T108" s="226"/>
      <c r="AT108" s="227" t="s">
        <v>217</v>
      </c>
      <c r="AU108" s="227" t="s">
        <v>73</v>
      </c>
      <c r="AV108" s="9" t="s">
        <v>82</v>
      </c>
      <c r="AW108" s="9" t="s">
        <v>37</v>
      </c>
      <c r="AX108" s="9" t="s">
        <v>80</v>
      </c>
      <c r="AY108" s="227" t="s">
        <v>213</v>
      </c>
    </row>
    <row r="109" s="1" customFormat="1" ht="76.5" customHeight="1">
      <c r="B109" s="43"/>
      <c r="C109" s="202" t="s">
        <v>175</v>
      </c>
      <c r="D109" s="202" t="s">
        <v>207</v>
      </c>
      <c r="E109" s="203" t="s">
        <v>260</v>
      </c>
      <c r="F109" s="204" t="s">
        <v>261</v>
      </c>
      <c r="G109" s="205" t="s">
        <v>221</v>
      </c>
      <c r="H109" s="206">
        <v>1400</v>
      </c>
      <c r="I109" s="207"/>
      <c r="J109" s="208">
        <f>ROUND(I109*H109,2)</f>
        <v>0</v>
      </c>
      <c r="K109" s="204" t="s">
        <v>211</v>
      </c>
      <c r="L109" s="69"/>
      <c r="M109" s="209" t="s">
        <v>21</v>
      </c>
      <c r="N109" s="210" t="s">
        <v>44</v>
      </c>
      <c r="O109" s="44"/>
      <c r="P109" s="211">
        <f>O109*H109</f>
        <v>0</v>
      </c>
      <c r="Q109" s="211">
        <v>0</v>
      </c>
      <c r="R109" s="211">
        <f>Q109*H109</f>
        <v>0</v>
      </c>
      <c r="S109" s="211">
        <v>0</v>
      </c>
      <c r="T109" s="212">
        <f>S109*H109</f>
        <v>0</v>
      </c>
      <c r="AR109" s="21" t="s">
        <v>212</v>
      </c>
      <c r="AT109" s="21" t="s">
        <v>207</v>
      </c>
      <c r="AU109" s="21" t="s">
        <v>73</v>
      </c>
      <c r="AY109" s="21" t="s">
        <v>213</v>
      </c>
      <c r="BE109" s="213">
        <f>IF(N109="základní",J109,0)</f>
        <v>0</v>
      </c>
      <c r="BF109" s="213">
        <f>IF(N109="snížená",J109,0)</f>
        <v>0</v>
      </c>
      <c r="BG109" s="213">
        <f>IF(N109="zákl. přenesená",J109,0)</f>
        <v>0</v>
      </c>
      <c r="BH109" s="213">
        <f>IF(N109="sníž. přenesená",J109,0)</f>
        <v>0</v>
      </c>
      <c r="BI109" s="213">
        <f>IF(N109="nulová",J109,0)</f>
        <v>0</v>
      </c>
      <c r="BJ109" s="21" t="s">
        <v>80</v>
      </c>
      <c r="BK109" s="213">
        <f>ROUND(I109*H109,2)</f>
        <v>0</v>
      </c>
      <c r="BL109" s="21" t="s">
        <v>212</v>
      </c>
      <c r="BM109" s="21" t="s">
        <v>262</v>
      </c>
    </row>
    <row r="110" s="1" customFormat="1">
      <c r="B110" s="43"/>
      <c r="C110" s="71"/>
      <c r="D110" s="214" t="s">
        <v>215</v>
      </c>
      <c r="E110" s="71"/>
      <c r="F110" s="215" t="s">
        <v>263</v>
      </c>
      <c r="G110" s="71"/>
      <c r="H110" s="71"/>
      <c r="I110" s="186"/>
      <c r="J110" s="71"/>
      <c r="K110" s="71"/>
      <c r="L110" s="69"/>
      <c r="M110" s="216"/>
      <c r="N110" s="44"/>
      <c r="O110" s="44"/>
      <c r="P110" s="44"/>
      <c r="Q110" s="44"/>
      <c r="R110" s="44"/>
      <c r="S110" s="44"/>
      <c r="T110" s="92"/>
      <c r="AT110" s="21" t="s">
        <v>215</v>
      </c>
      <c r="AU110" s="21" t="s">
        <v>73</v>
      </c>
    </row>
    <row r="111" s="9" customFormat="1">
      <c r="B111" s="217"/>
      <c r="C111" s="218"/>
      <c r="D111" s="214" t="s">
        <v>217</v>
      </c>
      <c r="E111" s="219" t="s">
        <v>21</v>
      </c>
      <c r="F111" s="220" t="s">
        <v>264</v>
      </c>
      <c r="G111" s="218"/>
      <c r="H111" s="221">
        <v>1400</v>
      </c>
      <c r="I111" s="222"/>
      <c r="J111" s="218"/>
      <c r="K111" s="218"/>
      <c r="L111" s="223"/>
      <c r="M111" s="224"/>
      <c r="N111" s="225"/>
      <c r="O111" s="225"/>
      <c r="P111" s="225"/>
      <c r="Q111" s="225"/>
      <c r="R111" s="225"/>
      <c r="S111" s="225"/>
      <c r="T111" s="226"/>
      <c r="AT111" s="227" t="s">
        <v>217</v>
      </c>
      <c r="AU111" s="227" t="s">
        <v>73</v>
      </c>
      <c r="AV111" s="9" t="s">
        <v>82</v>
      </c>
      <c r="AW111" s="9" t="s">
        <v>37</v>
      </c>
      <c r="AX111" s="9" t="s">
        <v>80</v>
      </c>
      <c r="AY111" s="227" t="s">
        <v>213</v>
      </c>
    </row>
    <row r="112" s="1" customFormat="1" ht="63.75" customHeight="1">
      <c r="B112" s="43"/>
      <c r="C112" s="202" t="s">
        <v>265</v>
      </c>
      <c r="D112" s="202" t="s">
        <v>207</v>
      </c>
      <c r="E112" s="203" t="s">
        <v>266</v>
      </c>
      <c r="F112" s="204" t="s">
        <v>267</v>
      </c>
      <c r="G112" s="205" t="s">
        <v>250</v>
      </c>
      <c r="H112" s="206">
        <v>8</v>
      </c>
      <c r="I112" s="207"/>
      <c r="J112" s="208">
        <f>ROUND(I112*H112,2)</f>
        <v>0</v>
      </c>
      <c r="K112" s="204" t="s">
        <v>211</v>
      </c>
      <c r="L112" s="69"/>
      <c r="M112" s="209" t="s">
        <v>21</v>
      </c>
      <c r="N112" s="210" t="s">
        <v>44</v>
      </c>
      <c r="O112" s="44"/>
      <c r="P112" s="211">
        <f>O112*H112</f>
        <v>0</v>
      </c>
      <c r="Q112" s="211">
        <v>0</v>
      </c>
      <c r="R112" s="211">
        <f>Q112*H112</f>
        <v>0</v>
      </c>
      <c r="S112" s="211">
        <v>0</v>
      </c>
      <c r="T112" s="212">
        <f>S112*H112</f>
        <v>0</v>
      </c>
      <c r="AR112" s="21" t="s">
        <v>212</v>
      </c>
      <c r="AT112" s="21" t="s">
        <v>207</v>
      </c>
      <c r="AU112" s="21" t="s">
        <v>73</v>
      </c>
      <c r="AY112" s="21" t="s">
        <v>213</v>
      </c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21" t="s">
        <v>80</v>
      </c>
      <c r="BK112" s="213">
        <f>ROUND(I112*H112,2)</f>
        <v>0</v>
      </c>
      <c r="BL112" s="21" t="s">
        <v>212</v>
      </c>
      <c r="BM112" s="21" t="s">
        <v>268</v>
      </c>
    </row>
    <row r="113" s="1" customFormat="1">
      <c r="B113" s="43"/>
      <c r="C113" s="71"/>
      <c r="D113" s="214" t="s">
        <v>215</v>
      </c>
      <c r="E113" s="71"/>
      <c r="F113" s="215" t="s">
        <v>269</v>
      </c>
      <c r="G113" s="71"/>
      <c r="H113" s="71"/>
      <c r="I113" s="186"/>
      <c r="J113" s="71"/>
      <c r="K113" s="71"/>
      <c r="L113" s="69"/>
      <c r="M113" s="216"/>
      <c r="N113" s="44"/>
      <c r="O113" s="44"/>
      <c r="P113" s="44"/>
      <c r="Q113" s="44"/>
      <c r="R113" s="44"/>
      <c r="S113" s="44"/>
      <c r="T113" s="92"/>
      <c r="AT113" s="21" t="s">
        <v>215</v>
      </c>
      <c r="AU113" s="21" t="s">
        <v>73</v>
      </c>
    </row>
    <row r="114" s="9" customFormat="1">
      <c r="B114" s="217"/>
      <c r="C114" s="218"/>
      <c r="D114" s="214" t="s">
        <v>217</v>
      </c>
      <c r="E114" s="219" t="s">
        <v>21</v>
      </c>
      <c r="F114" s="220" t="s">
        <v>235</v>
      </c>
      <c r="G114" s="218"/>
      <c r="H114" s="221">
        <v>8</v>
      </c>
      <c r="I114" s="222"/>
      <c r="J114" s="218"/>
      <c r="K114" s="218"/>
      <c r="L114" s="223"/>
      <c r="M114" s="224"/>
      <c r="N114" s="225"/>
      <c r="O114" s="225"/>
      <c r="P114" s="225"/>
      <c r="Q114" s="225"/>
      <c r="R114" s="225"/>
      <c r="S114" s="225"/>
      <c r="T114" s="226"/>
      <c r="AT114" s="227" t="s">
        <v>217</v>
      </c>
      <c r="AU114" s="227" t="s">
        <v>73</v>
      </c>
      <c r="AV114" s="9" t="s">
        <v>82</v>
      </c>
      <c r="AW114" s="9" t="s">
        <v>37</v>
      </c>
      <c r="AX114" s="9" t="s">
        <v>80</v>
      </c>
      <c r="AY114" s="227" t="s">
        <v>213</v>
      </c>
    </row>
    <row r="115" s="1" customFormat="1" ht="38.25" customHeight="1">
      <c r="B115" s="43"/>
      <c r="C115" s="202" t="s">
        <v>270</v>
      </c>
      <c r="D115" s="202" t="s">
        <v>207</v>
      </c>
      <c r="E115" s="203" t="s">
        <v>271</v>
      </c>
      <c r="F115" s="204" t="s">
        <v>272</v>
      </c>
      <c r="G115" s="205" t="s">
        <v>210</v>
      </c>
      <c r="H115" s="206">
        <v>18</v>
      </c>
      <c r="I115" s="207"/>
      <c r="J115" s="208">
        <f>ROUND(I115*H115,2)</f>
        <v>0</v>
      </c>
      <c r="K115" s="204" t="s">
        <v>211</v>
      </c>
      <c r="L115" s="69"/>
      <c r="M115" s="209" t="s">
        <v>21</v>
      </c>
      <c r="N115" s="210" t="s">
        <v>44</v>
      </c>
      <c r="O115" s="44"/>
      <c r="P115" s="211">
        <f>O115*H115</f>
        <v>0</v>
      </c>
      <c r="Q115" s="211">
        <v>0</v>
      </c>
      <c r="R115" s="211">
        <f>Q115*H115</f>
        <v>0</v>
      </c>
      <c r="S115" s="211">
        <v>0</v>
      </c>
      <c r="T115" s="212">
        <f>S115*H115</f>
        <v>0</v>
      </c>
      <c r="AR115" s="21" t="s">
        <v>212</v>
      </c>
      <c r="AT115" s="21" t="s">
        <v>207</v>
      </c>
      <c r="AU115" s="21" t="s">
        <v>73</v>
      </c>
      <c r="AY115" s="21" t="s">
        <v>213</v>
      </c>
      <c r="BE115" s="213">
        <f>IF(N115="základní",J115,0)</f>
        <v>0</v>
      </c>
      <c r="BF115" s="213">
        <f>IF(N115="snížená",J115,0)</f>
        <v>0</v>
      </c>
      <c r="BG115" s="213">
        <f>IF(N115="zákl. přenesená",J115,0)</f>
        <v>0</v>
      </c>
      <c r="BH115" s="213">
        <f>IF(N115="sníž. přenesená",J115,0)</f>
        <v>0</v>
      </c>
      <c r="BI115" s="213">
        <f>IF(N115="nulová",J115,0)</f>
        <v>0</v>
      </c>
      <c r="BJ115" s="21" t="s">
        <v>80</v>
      </c>
      <c r="BK115" s="213">
        <f>ROUND(I115*H115,2)</f>
        <v>0</v>
      </c>
      <c r="BL115" s="21" t="s">
        <v>212</v>
      </c>
      <c r="BM115" s="21" t="s">
        <v>273</v>
      </c>
    </row>
    <row r="116" s="9" customFormat="1">
      <c r="B116" s="217"/>
      <c r="C116" s="218"/>
      <c r="D116" s="214" t="s">
        <v>217</v>
      </c>
      <c r="E116" s="219" t="s">
        <v>21</v>
      </c>
      <c r="F116" s="220" t="s">
        <v>274</v>
      </c>
      <c r="G116" s="218"/>
      <c r="H116" s="221">
        <v>18</v>
      </c>
      <c r="I116" s="222"/>
      <c r="J116" s="218"/>
      <c r="K116" s="218"/>
      <c r="L116" s="223"/>
      <c r="M116" s="224"/>
      <c r="N116" s="225"/>
      <c r="O116" s="225"/>
      <c r="P116" s="225"/>
      <c r="Q116" s="225"/>
      <c r="R116" s="225"/>
      <c r="S116" s="225"/>
      <c r="T116" s="226"/>
      <c r="AT116" s="227" t="s">
        <v>217</v>
      </c>
      <c r="AU116" s="227" t="s">
        <v>73</v>
      </c>
      <c r="AV116" s="9" t="s">
        <v>82</v>
      </c>
      <c r="AW116" s="9" t="s">
        <v>37</v>
      </c>
      <c r="AX116" s="9" t="s">
        <v>80</v>
      </c>
      <c r="AY116" s="227" t="s">
        <v>213</v>
      </c>
    </row>
    <row r="117" s="1" customFormat="1" ht="25.5" customHeight="1">
      <c r="B117" s="43"/>
      <c r="C117" s="202" t="s">
        <v>275</v>
      </c>
      <c r="D117" s="202" t="s">
        <v>207</v>
      </c>
      <c r="E117" s="203" t="s">
        <v>276</v>
      </c>
      <c r="F117" s="204" t="s">
        <v>277</v>
      </c>
      <c r="G117" s="205" t="s">
        <v>210</v>
      </c>
      <c r="H117" s="206">
        <v>18</v>
      </c>
      <c r="I117" s="207"/>
      <c r="J117" s="208">
        <f>ROUND(I117*H117,2)</f>
        <v>0</v>
      </c>
      <c r="K117" s="204" t="s">
        <v>211</v>
      </c>
      <c r="L117" s="69"/>
      <c r="M117" s="209" t="s">
        <v>21</v>
      </c>
      <c r="N117" s="210" t="s">
        <v>44</v>
      </c>
      <c r="O117" s="44"/>
      <c r="P117" s="211">
        <f>O117*H117</f>
        <v>0</v>
      </c>
      <c r="Q117" s="211">
        <v>0</v>
      </c>
      <c r="R117" s="211">
        <f>Q117*H117</f>
        <v>0</v>
      </c>
      <c r="S117" s="211">
        <v>0</v>
      </c>
      <c r="T117" s="212">
        <f>S117*H117</f>
        <v>0</v>
      </c>
      <c r="AR117" s="21" t="s">
        <v>212</v>
      </c>
      <c r="AT117" s="21" t="s">
        <v>207</v>
      </c>
      <c r="AU117" s="21" t="s">
        <v>73</v>
      </c>
      <c r="AY117" s="21" t="s">
        <v>213</v>
      </c>
      <c r="BE117" s="213">
        <f>IF(N117="základní",J117,0)</f>
        <v>0</v>
      </c>
      <c r="BF117" s="213">
        <f>IF(N117="snížená",J117,0)</f>
        <v>0</v>
      </c>
      <c r="BG117" s="213">
        <f>IF(N117="zákl. přenesená",J117,0)</f>
        <v>0</v>
      </c>
      <c r="BH117" s="213">
        <f>IF(N117="sníž. přenesená",J117,0)</f>
        <v>0</v>
      </c>
      <c r="BI117" s="213">
        <f>IF(N117="nulová",J117,0)</f>
        <v>0</v>
      </c>
      <c r="BJ117" s="21" t="s">
        <v>80</v>
      </c>
      <c r="BK117" s="213">
        <f>ROUND(I117*H117,2)</f>
        <v>0</v>
      </c>
      <c r="BL117" s="21" t="s">
        <v>212</v>
      </c>
      <c r="BM117" s="21" t="s">
        <v>278</v>
      </c>
    </row>
    <row r="118" s="9" customFormat="1">
      <c r="B118" s="217"/>
      <c r="C118" s="218"/>
      <c r="D118" s="214" t="s">
        <v>217</v>
      </c>
      <c r="E118" s="219" t="s">
        <v>21</v>
      </c>
      <c r="F118" s="220" t="s">
        <v>274</v>
      </c>
      <c r="G118" s="218"/>
      <c r="H118" s="221">
        <v>18</v>
      </c>
      <c r="I118" s="222"/>
      <c r="J118" s="218"/>
      <c r="K118" s="218"/>
      <c r="L118" s="223"/>
      <c r="M118" s="224"/>
      <c r="N118" s="225"/>
      <c r="O118" s="225"/>
      <c r="P118" s="225"/>
      <c r="Q118" s="225"/>
      <c r="R118" s="225"/>
      <c r="S118" s="225"/>
      <c r="T118" s="226"/>
      <c r="AT118" s="227" t="s">
        <v>217</v>
      </c>
      <c r="AU118" s="227" t="s">
        <v>73</v>
      </c>
      <c r="AV118" s="9" t="s">
        <v>82</v>
      </c>
      <c r="AW118" s="9" t="s">
        <v>37</v>
      </c>
      <c r="AX118" s="9" t="s">
        <v>80</v>
      </c>
      <c r="AY118" s="227" t="s">
        <v>213</v>
      </c>
    </row>
    <row r="119" s="1" customFormat="1" ht="38.25" customHeight="1">
      <c r="B119" s="43"/>
      <c r="C119" s="202" t="s">
        <v>279</v>
      </c>
      <c r="D119" s="202" t="s">
        <v>207</v>
      </c>
      <c r="E119" s="203" t="s">
        <v>280</v>
      </c>
      <c r="F119" s="204" t="s">
        <v>281</v>
      </c>
      <c r="G119" s="205" t="s">
        <v>221</v>
      </c>
      <c r="H119" s="206">
        <v>6</v>
      </c>
      <c r="I119" s="207"/>
      <c r="J119" s="208">
        <f>ROUND(I119*H119,2)</f>
        <v>0</v>
      </c>
      <c r="K119" s="204" t="s">
        <v>211</v>
      </c>
      <c r="L119" s="69"/>
      <c r="M119" s="209" t="s">
        <v>21</v>
      </c>
      <c r="N119" s="210" t="s">
        <v>44</v>
      </c>
      <c r="O119" s="44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AR119" s="21" t="s">
        <v>212</v>
      </c>
      <c r="AT119" s="21" t="s">
        <v>207</v>
      </c>
      <c r="AU119" s="21" t="s">
        <v>73</v>
      </c>
      <c r="AY119" s="21" t="s">
        <v>213</v>
      </c>
      <c r="BE119" s="213">
        <f>IF(N119="základní",J119,0)</f>
        <v>0</v>
      </c>
      <c r="BF119" s="213">
        <f>IF(N119="snížená",J119,0)</f>
        <v>0</v>
      </c>
      <c r="BG119" s="213">
        <f>IF(N119="zákl. přenesená",J119,0)</f>
        <v>0</v>
      </c>
      <c r="BH119" s="213">
        <f>IF(N119="sníž. přenesená",J119,0)</f>
        <v>0</v>
      </c>
      <c r="BI119" s="213">
        <f>IF(N119="nulová",J119,0)</f>
        <v>0</v>
      </c>
      <c r="BJ119" s="21" t="s">
        <v>80</v>
      </c>
      <c r="BK119" s="213">
        <f>ROUND(I119*H119,2)</f>
        <v>0</v>
      </c>
      <c r="BL119" s="21" t="s">
        <v>212</v>
      </c>
      <c r="BM119" s="21" t="s">
        <v>282</v>
      </c>
    </row>
    <row r="120" s="1" customFormat="1">
      <c r="B120" s="43"/>
      <c r="C120" s="71"/>
      <c r="D120" s="214" t="s">
        <v>215</v>
      </c>
      <c r="E120" s="71"/>
      <c r="F120" s="215" t="s">
        <v>283</v>
      </c>
      <c r="G120" s="71"/>
      <c r="H120" s="71"/>
      <c r="I120" s="186"/>
      <c r="J120" s="71"/>
      <c r="K120" s="71"/>
      <c r="L120" s="69"/>
      <c r="M120" s="216"/>
      <c r="N120" s="44"/>
      <c r="O120" s="44"/>
      <c r="P120" s="44"/>
      <c r="Q120" s="44"/>
      <c r="R120" s="44"/>
      <c r="S120" s="44"/>
      <c r="T120" s="92"/>
      <c r="AT120" s="21" t="s">
        <v>215</v>
      </c>
      <c r="AU120" s="21" t="s">
        <v>73</v>
      </c>
    </row>
    <row r="121" s="10" customFormat="1">
      <c r="B121" s="228"/>
      <c r="C121" s="229"/>
      <c r="D121" s="214" t="s">
        <v>217</v>
      </c>
      <c r="E121" s="230" t="s">
        <v>21</v>
      </c>
      <c r="F121" s="231" t="s">
        <v>284</v>
      </c>
      <c r="G121" s="229"/>
      <c r="H121" s="230" t="s">
        <v>21</v>
      </c>
      <c r="I121" s="232"/>
      <c r="J121" s="229"/>
      <c r="K121" s="229"/>
      <c r="L121" s="233"/>
      <c r="M121" s="234"/>
      <c r="N121" s="235"/>
      <c r="O121" s="235"/>
      <c r="P121" s="235"/>
      <c r="Q121" s="235"/>
      <c r="R121" s="235"/>
      <c r="S121" s="235"/>
      <c r="T121" s="236"/>
      <c r="AT121" s="237" t="s">
        <v>217</v>
      </c>
      <c r="AU121" s="237" t="s">
        <v>73</v>
      </c>
      <c r="AV121" s="10" t="s">
        <v>80</v>
      </c>
      <c r="AW121" s="10" t="s">
        <v>37</v>
      </c>
      <c r="AX121" s="10" t="s">
        <v>73</v>
      </c>
      <c r="AY121" s="237" t="s">
        <v>213</v>
      </c>
    </row>
    <row r="122" s="9" customFormat="1">
      <c r="B122" s="217"/>
      <c r="C122" s="218"/>
      <c r="D122" s="214" t="s">
        <v>217</v>
      </c>
      <c r="E122" s="219" t="s">
        <v>21</v>
      </c>
      <c r="F122" s="220" t="s">
        <v>243</v>
      </c>
      <c r="G122" s="218"/>
      <c r="H122" s="221">
        <v>6</v>
      </c>
      <c r="I122" s="222"/>
      <c r="J122" s="218"/>
      <c r="K122" s="218"/>
      <c r="L122" s="223"/>
      <c r="M122" s="224"/>
      <c r="N122" s="225"/>
      <c r="O122" s="225"/>
      <c r="P122" s="225"/>
      <c r="Q122" s="225"/>
      <c r="R122" s="225"/>
      <c r="S122" s="225"/>
      <c r="T122" s="226"/>
      <c r="AT122" s="227" t="s">
        <v>217</v>
      </c>
      <c r="AU122" s="227" t="s">
        <v>73</v>
      </c>
      <c r="AV122" s="9" t="s">
        <v>82</v>
      </c>
      <c r="AW122" s="9" t="s">
        <v>37</v>
      </c>
      <c r="AX122" s="9" t="s">
        <v>80</v>
      </c>
      <c r="AY122" s="227" t="s">
        <v>213</v>
      </c>
    </row>
    <row r="123" s="1" customFormat="1" ht="38.25" customHeight="1">
      <c r="B123" s="43"/>
      <c r="C123" s="202" t="s">
        <v>10</v>
      </c>
      <c r="D123" s="202" t="s">
        <v>207</v>
      </c>
      <c r="E123" s="203" t="s">
        <v>285</v>
      </c>
      <c r="F123" s="204" t="s">
        <v>286</v>
      </c>
      <c r="G123" s="205" t="s">
        <v>221</v>
      </c>
      <c r="H123" s="206">
        <v>6</v>
      </c>
      <c r="I123" s="207"/>
      <c r="J123" s="208">
        <f>ROUND(I123*H123,2)</f>
        <v>0</v>
      </c>
      <c r="K123" s="204" t="s">
        <v>211</v>
      </c>
      <c r="L123" s="69"/>
      <c r="M123" s="209" t="s">
        <v>21</v>
      </c>
      <c r="N123" s="210" t="s">
        <v>44</v>
      </c>
      <c r="O123" s="44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AR123" s="21" t="s">
        <v>212</v>
      </c>
      <c r="AT123" s="21" t="s">
        <v>207</v>
      </c>
      <c r="AU123" s="21" t="s">
        <v>73</v>
      </c>
      <c r="AY123" s="21" t="s">
        <v>213</v>
      </c>
      <c r="BE123" s="213">
        <f>IF(N123="základní",J123,0)</f>
        <v>0</v>
      </c>
      <c r="BF123" s="213">
        <f>IF(N123="snížená",J123,0)</f>
        <v>0</v>
      </c>
      <c r="BG123" s="213">
        <f>IF(N123="zákl. přenesená",J123,0)</f>
        <v>0</v>
      </c>
      <c r="BH123" s="213">
        <f>IF(N123="sníž. přenesená",J123,0)</f>
        <v>0</v>
      </c>
      <c r="BI123" s="213">
        <f>IF(N123="nulová",J123,0)</f>
        <v>0</v>
      </c>
      <c r="BJ123" s="21" t="s">
        <v>80</v>
      </c>
      <c r="BK123" s="213">
        <f>ROUND(I123*H123,2)</f>
        <v>0</v>
      </c>
      <c r="BL123" s="21" t="s">
        <v>212</v>
      </c>
      <c r="BM123" s="21" t="s">
        <v>287</v>
      </c>
    </row>
    <row r="124" s="1" customFormat="1">
      <c r="B124" s="43"/>
      <c r="C124" s="71"/>
      <c r="D124" s="214" t="s">
        <v>215</v>
      </c>
      <c r="E124" s="71"/>
      <c r="F124" s="215" t="s">
        <v>288</v>
      </c>
      <c r="G124" s="71"/>
      <c r="H124" s="71"/>
      <c r="I124" s="186"/>
      <c r="J124" s="71"/>
      <c r="K124" s="71"/>
      <c r="L124" s="69"/>
      <c r="M124" s="216"/>
      <c r="N124" s="44"/>
      <c r="O124" s="44"/>
      <c r="P124" s="44"/>
      <c r="Q124" s="44"/>
      <c r="R124" s="44"/>
      <c r="S124" s="44"/>
      <c r="T124" s="92"/>
      <c r="AT124" s="21" t="s">
        <v>215</v>
      </c>
      <c r="AU124" s="21" t="s">
        <v>73</v>
      </c>
    </row>
    <row r="125" s="10" customFormat="1">
      <c r="B125" s="228"/>
      <c r="C125" s="229"/>
      <c r="D125" s="214" t="s">
        <v>217</v>
      </c>
      <c r="E125" s="230" t="s">
        <v>21</v>
      </c>
      <c r="F125" s="231" t="s">
        <v>289</v>
      </c>
      <c r="G125" s="229"/>
      <c r="H125" s="230" t="s">
        <v>21</v>
      </c>
      <c r="I125" s="232"/>
      <c r="J125" s="229"/>
      <c r="K125" s="229"/>
      <c r="L125" s="233"/>
      <c r="M125" s="234"/>
      <c r="N125" s="235"/>
      <c r="O125" s="235"/>
      <c r="P125" s="235"/>
      <c r="Q125" s="235"/>
      <c r="R125" s="235"/>
      <c r="S125" s="235"/>
      <c r="T125" s="236"/>
      <c r="AT125" s="237" t="s">
        <v>217</v>
      </c>
      <c r="AU125" s="237" t="s">
        <v>73</v>
      </c>
      <c r="AV125" s="10" t="s">
        <v>80</v>
      </c>
      <c r="AW125" s="10" t="s">
        <v>37</v>
      </c>
      <c r="AX125" s="10" t="s">
        <v>73</v>
      </c>
      <c r="AY125" s="237" t="s">
        <v>213</v>
      </c>
    </row>
    <row r="126" s="9" customFormat="1">
      <c r="B126" s="217"/>
      <c r="C126" s="218"/>
      <c r="D126" s="214" t="s">
        <v>217</v>
      </c>
      <c r="E126" s="219" t="s">
        <v>21</v>
      </c>
      <c r="F126" s="220" t="s">
        <v>243</v>
      </c>
      <c r="G126" s="218"/>
      <c r="H126" s="221">
        <v>6</v>
      </c>
      <c r="I126" s="222"/>
      <c r="J126" s="218"/>
      <c r="K126" s="218"/>
      <c r="L126" s="223"/>
      <c r="M126" s="224"/>
      <c r="N126" s="225"/>
      <c r="O126" s="225"/>
      <c r="P126" s="225"/>
      <c r="Q126" s="225"/>
      <c r="R126" s="225"/>
      <c r="S126" s="225"/>
      <c r="T126" s="226"/>
      <c r="AT126" s="227" t="s">
        <v>217</v>
      </c>
      <c r="AU126" s="227" t="s">
        <v>73</v>
      </c>
      <c r="AV126" s="9" t="s">
        <v>82</v>
      </c>
      <c r="AW126" s="9" t="s">
        <v>37</v>
      </c>
      <c r="AX126" s="9" t="s">
        <v>80</v>
      </c>
      <c r="AY126" s="227" t="s">
        <v>213</v>
      </c>
    </row>
    <row r="127" s="1" customFormat="1" ht="38.25" customHeight="1">
      <c r="B127" s="43"/>
      <c r="C127" s="202" t="s">
        <v>290</v>
      </c>
      <c r="D127" s="202" t="s">
        <v>207</v>
      </c>
      <c r="E127" s="203" t="s">
        <v>291</v>
      </c>
      <c r="F127" s="204" t="s">
        <v>292</v>
      </c>
      <c r="G127" s="205" t="s">
        <v>210</v>
      </c>
      <c r="H127" s="206">
        <v>60</v>
      </c>
      <c r="I127" s="207"/>
      <c r="J127" s="208">
        <f>ROUND(I127*H127,2)</f>
        <v>0</v>
      </c>
      <c r="K127" s="204" t="s">
        <v>211</v>
      </c>
      <c r="L127" s="69"/>
      <c r="M127" s="209" t="s">
        <v>21</v>
      </c>
      <c r="N127" s="210" t="s">
        <v>44</v>
      </c>
      <c r="O127" s="44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AR127" s="21" t="s">
        <v>212</v>
      </c>
      <c r="AT127" s="21" t="s">
        <v>207</v>
      </c>
      <c r="AU127" s="21" t="s">
        <v>73</v>
      </c>
      <c r="AY127" s="21" t="s">
        <v>213</v>
      </c>
      <c r="BE127" s="213">
        <f>IF(N127="základní",J127,0)</f>
        <v>0</v>
      </c>
      <c r="BF127" s="213">
        <f>IF(N127="snížená",J127,0)</f>
        <v>0</v>
      </c>
      <c r="BG127" s="213">
        <f>IF(N127="zákl. přenesená",J127,0)</f>
        <v>0</v>
      </c>
      <c r="BH127" s="213">
        <f>IF(N127="sníž. přenesená",J127,0)</f>
        <v>0</v>
      </c>
      <c r="BI127" s="213">
        <f>IF(N127="nulová",J127,0)</f>
        <v>0</v>
      </c>
      <c r="BJ127" s="21" t="s">
        <v>80</v>
      </c>
      <c r="BK127" s="213">
        <f>ROUND(I127*H127,2)</f>
        <v>0</v>
      </c>
      <c r="BL127" s="21" t="s">
        <v>212</v>
      </c>
      <c r="BM127" s="21" t="s">
        <v>293</v>
      </c>
    </row>
    <row r="128" s="1" customFormat="1">
      <c r="B128" s="43"/>
      <c r="C128" s="71"/>
      <c r="D128" s="214" t="s">
        <v>215</v>
      </c>
      <c r="E128" s="71"/>
      <c r="F128" s="215" t="s">
        <v>216</v>
      </c>
      <c r="G128" s="71"/>
      <c r="H128" s="71"/>
      <c r="I128" s="186"/>
      <c r="J128" s="71"/>
      <c r="K128" s="71"/>
      <c r="L128" s="69"/>
      <c r="M128" s="216"/>
      <c r="N128" s="44"/>
      <c r="O128" s="44"/>
      <c r="P128" s="44"/>
      <c r="Q128" s="44"/>
      <c r="R128" s="44"/>
      <c r="S128" s="44"/>
      <c r="T128" s="92"/>
      <c r="AT128" s="21" t="s">
        <v>215</v>
      </c>
      <c r="AU128" s="21" t="s">
        <v>73</v>
      </c>
    </row>
    <row r="129" s="9" customFormat="1">
      <c r="B129" s="217"/>
      <c r="C129" s="218"/>
      <c r="D129" s="214" t="s">
        <v>217</v>
      </c>
      <c r="E129" s="219" t="s">
        <v>21</v>
      </c>
      <c r="F129" s="220" t="s">
        <v>294</v>
      </c>
      <c r="G129" s="218"/>
      <c r="H129" s="221">
        <v>60</v>
      </c>
      <c r="I129" s="222"/>
      <c r="J129" s="218"/>
      <c r="K129" s="218"/>
      <c r="L129" s="223"/>
      <c r="M129" s="224"/>
      <c r="N129" s="225"/>
      <c r="O129" s="225"/>
      <c r="P129" s="225"/>
      <c r="Q129" s="225"/>
      <c r="R129" s="225"/>
      <c r="S129" s="225"/>
      <c r="T129" s="226"/>
      <c r="AT129" s="227" t="s">
        <v>217</v>
      </c>
      <c r="AU129" s="227" t="s">
        <v>73</v>
      </c>
      <c r="AV129" s="9" t="s">
        <v>82</v>
      </c>
      <c r="AW129" s="9" t="s">
        <v>37</v>
      </c>
      <c r="AX129" s="9" t="s">
        <v>80</v>
      </c>
      <c r="AY129" s="227" t="s">
        <v>213</v>
      </c>
    </row>
    <row r="130" s="1" customFormat="1" ht="63.75" customHeight="1">
      <c r="B130" s="43"/>
      <c r="C130" s="202" t="s">
        <v>295</v>
      </c>
      <c r="D130" s="202" t="s">
        <v>207</v>
      </c>
      <c r="E130" s="203" t="s">
        <v>296</v>
      </c>
      <c r="F130" s="204" t="s">
        <v>297</v>
      </c>
      <c r="G130" s="205" t="s">
        <v>298</v>
      </c>
      <c r="H130" s="206">
        <v>38.988</v>
      </c>
      <c r="I130" s="207"/>
      <c r="J130" s="208">
        <f>ROUND(I130*H130,2)</f>
        <v>0</v>
      </c>
      <c r="K130" s="204" t="s">
        <v>211</v>
      </c>
      <c r="L130" s="69"/>
      <c r="M130" s="209" t="s">
        <v>21</v>
      </c>
      <c r="N130" s="210" t="s">
        <v>44</v>
      </c>
      <c r="O130" s="44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AR130" s="21" t="s">
        <v>212</v>
      </c>
      <c r="AT130" s="21" t="s">
        <v>207</v>
      </c>
      <c r="AU130" s="21" t="s">
        <v>73</v>
      </c>
      <c r="AY130" s="21" t="s">
        <v>213</v>
      </c>
      <c r="BE130" s="213">
        <f>IF(N130="základní",J130,0)</f>
        <v>0</v>
      </c>
      <c r="BF130" s="213">
        <f>IF(N130="snížená",J130,0)</f>
        <v>0</v>
      </c>
      <c r="BG130" s="213">
        <f>IF(N130="zákl. přenesená",J130,0)</f>
        <v>0</v>
      </c>
      <c r="BH130" s="213">
        <f>IF(N130="sníž. přenesená",J130,0)</f>
        <v>0</v>
      </c>
      <c r="BI130" s="213">
        <f>IF(N130="nulová",J130,0)</f>
        <v>0</v>
      </c>
      <c r="BJ130" s="21" t="s">
        <v>80</v>
      </c>
      <c r="BK130" s="213">
        <f>ROUND(I130*H130,2)</f>
        <v>0</v>
      </c>
      <c r="BL130" s="21" t="s">
        <v>212</v>
      </c>
      <c r="BM130" s="21" t="s">
        <v>299</v>
      </c>
    </row>
    <row r="131" s="1" customFormat="1">
      <c r="B131" s="43"/>
      <c r="C131" s="71"/>
      <c r="D131" s="214" t="s">
        <v>215</v>
      </c>
      <c r="E131" s="71"/>
      <c r="F131" s="215" t="s">
        <v>300</v>
      </c>
      <c r="G131" s="71"/>
      <c r="H131" s="71"/>
      <c r="I131" s="186"/>
      <c r="J131" s="71"/>
      <c r="K131" s="71"/>
      <c r="L131" s="69"/>
      <c r="M131" s="216"/>
      <c r="N131" s="44"/>
      <c r="O131" s="44"/>
      <c r="P131" s="44"/>
      <c r="Q131" s="44"/>
      <c r="R131" s="44"/>
      <c r="S131" s="44"/>
      <c r="T131" s="92"/>
      <c r="AT131" s="21" t="s">
        <v>215</v>
      </c>
      <c r="AU131" s="21" t="s">
        <v>73</v>
      </c>
    </row>
    <row r="132" s="10" customFormat="1">
      <c r="B132" s="228"/>
      <c r="C132" s="229"/>
      <c r="D132" s="214" t="s">
        <v>217</v>
      </c>
      <c r="E132" s="230" t="s">
        <v>21</v>
      </c>
      <c r="F132" s="231" t="s">
        <v>301</v>
      </c>
      <c r="G132" s="229"/>
      <c r="H132" s="230" t="s">
        <v>21</v>
      </c>
      <c r="I132" s="232"/>
      <c r="J132" s="229"/>
      <c r="K132" s="229"/>
      <c r="L132" s="233"/>
      <c r="M132" s="234"/>
      <c r="N132" s="235"/>
      <c r="O132" s="235"/>
      <c r="P132" s="235"/>
      <c r="Q132" s="235"/>
      <c r="R132" s="235"/>
      <c r="S132" s="235"/>
      <c r="T132" s="236"/>
      <c r="AT132" s="237" t="s">
        <v>217</v>
      </c>
      <c r="AU132" s="237" t="s">
        <v>73</v>
      </c>
      <c r="AV132" s="10" t="s">
        <v>80</v>
      </c>
      <c r="AW132" s="10" t="s">
        <v>37</v>
      </c>
      <c r="AX132" s="10" t="s">
        <v>73</v>
      </c>
      <c r="AY132" s="237" t="s">
        <v>213</v>
      </c>
    </row>
    <row r="133" s="9" customFormat="1">
      <c r="B133" s="217"/>
      <c r="C133" s="218"/>
      <c r="D133" s="214" t="s">
        <v>217</v>
      </c>
      <c r="E133" s="219" t="s">
        <v>21</v>
      </c>
      <c r="F133" s="220" t="s">
        <v>302</v>
      </c>
      <c r="G133" s="218"/>
      <c r="H133" s="221">
        <v>38.988</v>
      </c>
      <c r="I133" s="222"/>
      <c r="J133" s="218"/>
      <c r="K133" s="218"/>
      <c r="L133" s="223"/>
      <c r="M133" s="224"/>
      <c r="N133" s="225"/>
      <c r="O133" s="225"/>
      <c r="P133" s="225"/>
      <c r="Q133" s="225"/>
      <c r="R133" s="225"/>
      <c r="S133" s="225"/>
      <c r="T133" s="226"/>
      <c r="AT133" s="227" t="s">
        <v>217</v>
      </c>
      <c r="AU133" s="227" t="s">
        <v>73</v>
      </c>
      <c r="AV133" s="9" t="s">
        <v>82</v>
      </c>
      <c r="AW133" s="9" t="s">
        <v>37</v>
      </c>
      <c r="AX133" s="9" t="s">
        <v>80</v>
      </c>
      <c r="AY133" s="227" t="s">
        <v>213</v>
      </c>
    </row>
    <row r="134" s="1" customFormat="1" ht="153" customHeight="1">
      <c r="B134" s="43"/>
      <c r="C134" s="202" t="s">
        <v>274</v>
      </c>
      <c r="D134" s="202" t="s">
        <v>207</v>
      </c>
      <c r="E134" s="203" t="s">
        <v>303</v>
      </c>
      <c r="F134" s="204" t="s">
        <v>304</v>
      </c>
      <c r="G134" s="205" t="s">
        <v>298</v>
      </c>
      <c r="H134" s="206">
        <v>38.988</v>
      </c>
      <c r="I134" s="207"/>
      <c r="J134" s="208">
        <f>ROUND(I134*H134,2)</f>
        <v>0</v>
      </c>
      <c r="K134" s="204" t="s">
        <v>211</v>
      </c>
      <c r="L134" s="69"/>
      <c r="M134" s="209" t="s">
        <v>21</v>
      </c>
      <c r="N134" s="210" t="s">
        <v>44</v>
      </c>
      <c r="O134" s="44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AR134" s="21" t="s">
        <v>212</v>
      </c>
      <c r="AT134" s="21" t="s">
        <v>207</v>
      </c>
      <c r="AU134" s="21" t="s">
        <v>73</v>
      </c>
      <c r="AY134" s="21" t="s">
        <v>213</v>
      </c>
      <c r="BE134" s="213">
        <f>IF(N134="základní",J134,0)</f>
        <v>0</v>
      </c>
      <c r="BF134" s="213">
        <f>IF(N134="snížená",J134,0)</f>
        <v>0</v>
      </c>
      <c r="BG134" s="213">
        <f>IF(N134="zákl. přenesená",J134,0)</f>
        <v>0</v>
      </c>
      <c r="BH134" s="213">
        <f>IF(N134="sníž. přenesená",J134,0)</f>
        <v>0</v>
      </c>
      <c r="BI134" s="213">
        <f>IF(N134="nulová",J134,0)</f>
        <v>0</v>
      </c>
      <c r="BJ134" s="21" t="s">
        <v>80</v>
      </c>
      <c r="BK134" s="213">
        <f>ROUND(I134*H134,2)</f>
        <v>0</v>
      </c>
      <c r="BL134" s="21" t="s">
        <v>212</v>
      </c>
      <c r="BM134" s="21" t="s">
        <v>305</v>
      </c>
    </row>
    <row r="135" s="1" customFormat="1">
      <c r="B135" s="43"/>
      <c r="C135" s="71"/>
      <c r="D135" s="214" t="s">
        <v>215</v>
      </c>
      <c r="E135" s="71"/>
      <c r="F135" s="215" t="s">
        <v>306</v>
      </c>
      <c r="G135" s="71"/>
      <c r="H135" s="71"/>
      <c r="I135" s="186"/>
      <c r="J135" s="71"/>
      <c r="K135" s="71"/>
      <c r="L135" s="69"/>
      <c r="M135" s="216"/>
      <c r="N135" s="44"/>
      <c r="O135" s="44"/>
      <c r="P135" s="44"/>
      <c r="Q135" s="44"/>
      <c r="R135" s="44"/>
      <c r="S135" s="44"/>
      <c r="T135" s="92"/>
      <c r="AT135" s="21" t="s">
        <v>215</v>
      </c>
      <c r="AU135" s="21" t="s">
        <v>73</v>
      </c>
    </row>
    <row r="136" s="10" customFormat="1">
      <c r="B136" s="228"/>
      <c r="C136" s="229"/>
      <c r="D136" s="214" t="s">
        <v>217</v>
      </c>
      <c r="E136" s="230" t="s">
        <v>21</v>
      </c>
      <c r="F136" s="231" t="s">
        <v>301</v>
      </c>
      <c r="G136" s="229"/>
      <c r="H136" s="230" t="s">
        <v>21</v>
      </c>
      <c r="I136" s="232"/>
      <c r="J136" s="229"/>
      <c r="K136" s="229"/>
      <c r="L136" s="233"/>
      <c r="M136" s="234"/>
      <c r="N136" s="235"/>
      <c r="O136" s="235"/>
      <c r="P136" s="235"/>
      <c r="Q136" s="235"/>
      <c r="R136" s="235"/>
      <c r="S136" s="235"/>
      <c r="T136" s="236"/>
      <c r="AT136" s="237" t="s">
        <v>217</v>
      </c>
      <c r="AU136" s="237" t="s">
        <v>73</v>
      </c>
      <c r="AV136" s="10" t="s">
        <v>80</v>
      </c>
      <c r="AW136" s="10" t="s">
        <v>37</v>
      </c>
      <c r="AX136" s="10" t="s">
        <v>73</v>
      </c>
      <c r="AY136" s="237" t="s">
        <v>213</v>
      </c>
    </row>
    <row r="137" s="9" customFormat="1">
      <c r="B137" s="217"/>
      <c r="C137" s="218"/>
      <c r="D137" s="214" t="s">
        <v>217</v>
      </c>
      <c r="E137" s="219" t="s">
        <v>21</v>
      </c>
      <c r="F137" s="220" t="s">
        <v>302</v>
      </c>
      <c r="G137" s="218"/>
      <c r="H137" s="221">
        <v>38.988</v>
      </c>
      <c r="I137" s="222"/>
      <c r="J137" s="218"/>
      <c r="K137" s="218"/>
      <c r="L137" s="223"/>
      <c r="M137" s="248"/>
      <c r="N137" s="249"/>
      <c r="O137" s="249"/>
      <c r="P137" s="249"/>
      <c r="Q137" s="249"/>
      <c r="R137" s="249"/>
      <c r="S137" s="249"/>
      <c r="T137" s="250"/>
      <c r="AT137" s="227" t="s">
        <v>217</v>
      </c>
      <c r="AU137" s="227" t="s">
        <v>73</v>
      </c>
      <c r="AV137" s="9" t="s">
        <v>82</v>
      </c>
      <c r="AW137" s="9" t="s">
        <v>37</v>
      </c>
      <c r="AX137" s="9" t="s">
        <v>80</v>
      </c>
      <c r="AY137" s="227" t="s">
        <v>213</v>
      </c>
    </row>
    <row r="138" s="1" customFormat="1" ht="6.96" customHeight="1">
      <c r="B138" s="64"/>
      <c r="C138" s="65"/>
      <c r="D138" s="65"/>
      <c r="E138" s="65"/>
      <c r="F138" s="65"/>
      <c r="G138" s="65"/>
      <c r="H138" s="65"/>
      <c r="I138" s="175"/>
      <c r="J138" s="65"/>
      <c r="K138" s="65"/>
      <c r="L138" s="69"/>
    </row>
  </sheetData>
  <sheetProtection sheet="1" autoFilter="0" formatColumns="0" formatRows="0" objects="1" scenarios="1" spinCount="100000" saltValue="Dd6FrwFZ4JU00b7o+5mJXWu70sGUtFIidD16m5qmFWpzbQjnbVJlFEjgV4NtGqTKUK4Ob3Dym1GuqKGvrh1Zjw==" hashValue="i1OstyD/nrYmH+XaJ0IV/ygvLFRsXzMmrr+FLIGOujjCTqzDIa0VOpYnVLxhI2vay1FsjPSeTaaYvgzlf5y9CA==" algorithmName="SHA-512" password="CC35"/>
  <autoFilter ref="C81:K137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0:H70"/>
    <mergeCell ref="E72:H72"/>
    <mergeCell ref="E74:H74"/>
    <mergeCell ref="G1:H1"/>
    <mergeCell ref="L2:V2"/>
  </mergeCells>
  <hyperlinks>
    <hyperlink ref="F1:G1" location="C2" display="1) Krycí list soupisu"/>
    <hyperlink ref="G1:H1" location="C58" display="2) Rekapitulace"/>
    <hyperlink ref="J1" location="C81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178</v>
      </c>
      <c r="G1" s="148" t="s">
        <v>179</v>
      </c>
      <c r="H1" s="148"/>
      <c r="I1" s="149"/>
      <c r="J1" s="148" t="s">
        <v>180</v>
      </c>
      <c r="K1" s="147" t="s">
        <v>181</v>
      </c>
      <c r="L1" s="148" t="s">
        <v>182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150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82</v>
      </c>
    </row>
    <row r="4" ht="36.96" customHeight="1">
      <c r="B4" s="25"/>
      <c r="C4" s="26"/>
      <c r="D4" s="27" t="s">
        <v>183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zakázky'!K6</f>
        <v>Výměna kolejnic u ST Ústí n.L. v úseku Mělník - Děčín východ a navazujících tratích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184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717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186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815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21</v>
      </c>
      <c r="K13" s="48"/>
    </row>
    <row r="14" s="1" customFormat="1" ht="14.4" customHeight="1">
      <c r="B14" s="43"/>
      <c r="C14" s="44"/>
      <c r="D14" s="37" t="s">
        <v>23</v>
      </c>
      <c r="E14" s="44"/>
      <c r="F14" s="32" t="s">
        <v>24</v>
      </c>
      <c r="G14" s="44"/>
      <c r="H14" s="44"/>
      <c r="I14" s="155" t="s">
        <v>25</v>
      </c>
      <c r="J14" s="156" t="str">
        <f>'Rekapitulace zakázky'!AN8</f>
        <v>17. 10. 2018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27</v>
      </c>
      <c r="E16" s="44"/>
      <c r="F16" s="44"/>
      <c r="G16" s="44"/>
      <c r="H16" s="44"/>
      <c r="I16" s="155" t="s">
        <v>28</v>
      </c>
      <c r="J16" s="32" t="s">
        <v>29</v>
      </c>
      <c r="K16" s="48"/>
    </row>
    <row r="17" s="1" customFormat="1" ht="18" customHeight="1">
      <c r="B17" s="43"/>
      <c r="C17" s="44"/>
      <c r="D17" s="44"/>
      <c r="E17" s="32" t="s">
        <v>30</v>
      </c>
      <c r="F17" s="44"/>
      <c r="G17" s="44"/>
      <c r="H17" s="44"/>
      <c r="I17" s="155" t="s">
        <v>31</v>
      </c>
      <c r="J17" s="32" t="s">
        <v>32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33</v>
      </c>
      <c r="E19" s="44"/>
      <c r="F19" s="44"/>
      <c r="G19" s="44"/>
      <c r="H19" s="44"/>
      <c r="I19" s="155" t="s">
        <v>28</v>
      </c>
      <c r="J19" s="32" t="str">
        <f>IF('Rekapitulace zakázky'!AN13="Vyplň údaj","",IF('Rekapitulace zakázky'!AN13="","",'Rekapitulace zakázky'!AN13))</f>
        <v/>
      </c>
      <c r="K19" s="48"/>
    </row>
    <row r="20" s="1" customFormat="1" ht="18" customHeight="1">
      <c r="B20" s="43"/>
      <c r="C20" s="44"/>
      <c r="D20" s="44"/>
      <c r="E20" s="32" t="str">
        <f>IF('Rekapitulace zakázky'!E14="Vyplň údaj","",IF('Rekapitulace zakázky'!E14="","",'Rekapitulace zakázky'!E14))</f>
        <v/>
      </c>
      <c r="F20" s="44"/>
      <c r="G20" s="44"/>
      <c r="H20" s="44"/>
      <c r="I20" s="155" t="s">
        <v>31</v>
      </c>
      <c r="J20" s="32" t="str">
        <f>IF('Rekapitulace zakázky'!AN14="Vyplň údaj","",IF('Rekapitulace zakázky'!AN14="","",'Rekapitulace zakázky'!AN14))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35</v>
      </c>
      <c r="E22" s="44"/>
      <c r="F22" s="44"/>
      <c r="G22" s="44"/>
      <c r="H22" s="44"/>
      <c r="I22" s="155" t="s">
        <v>28</v>
      </c>
      <c r="J22" s="32" t="str">
        <f>IF('Rekapitulace zakázky'!AN16="","",'Rekapitulace zakázky'!AN16)</f>
        <v/>
      </c>
      <c r="K22" s="48"/>
    </row>
    <row r="23" s="1" customFormat="1" ht="18" customHeight="1">
      <c r="B23" s="43"/>
      <c r="C23" s="44"/>
      <c r="D23" s="44"/>
      <c r="E23" s="32" t="str">
        <f>IF('Rekapitulace zakázky'!E17="","",'Rekapitulace zakázky'!E17)</f>
        <v xml:space="preserve"> </v>
      </c>
      <c r="F23" s="44"/>
      <c r="G23" s="44"/>
      <c r="H23" s="44"/>
      <c r="I23" s="155" t="s">
        <v>31</v>
      </c>
      <c r="J23" s="32" t="str">
        <f>IF('Rekapitulace zakázky'!AN17="","",'Rekapitulace zakázky'!AN17)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38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21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39</v>
      </c>
      <c r="E29" s="44"/>
      <c r="F29" s="44"/>
      <c r="G29" s="44"/>
      <c r="H29" s="44"/>
      <c r="I29" s="153"/>
      <c r="J29" s="164">
        <f>ROUND(J82,2)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41</v>
      </c>
      <c r="G31" s="44"/>
      <c r="H31" s="44"/>
      <c r="I31" s="165" t="s">
        <v>40</v>
      </c>
      <c r="J31" s="49" t="s">
        <v>42</v>
      </c>
      <c r="K31" s="48"/>
    </row>
    <row r="32" s="1" customFormat="1" ht="14.4" customHeight="1">
      <c r="B32" s="43"/>
      <c r="C32" s="44"/>
      <c r="D32" s="52" t="s">
        <v>43</v>
      </c>
      <c r="E32" s="52" t="s">
        <v>44</v>
      </c>
      <c r="F32" s="166">
        <f>ROUND(SUM(BE82:BE150), 2)</f>
        <v>0</v>
      </c>
      <c r="G32" s="44"/>
      <c r="H32" s="44"/>
      <c r="I32" s="167">
        <v>0.20999999999999999</v>
      </c>
      <c r="J32" s="166">
        <f>ROUND(ROUND((SUM(BE82:BE150)), 2)*I32, 2)</f>
        <v>0</v>
      </c>
      <c r="K32" s="48"/>
    </row>
    <row r="33" s="1" customFormat="1" ht="14.4" customHeight="1">
      <c r="B33" s="43"/>
      <c r="C33" s="44"/>
      <c r="D33" s="44"/>
      <c r="E33" s="52" t="s">
        <v>45</v>
      </c>
      <c r="F33" s="166">
        <f>ROUND(SUM(BF82:BF150), 2)</f>
        <v>0</v>
      </c>
      <c r="G33" s="44"/>
      <c r="H33" s="44"/>
      <c r="I33" s="167">
        <v>0.14999999999999999</v>
      </c>
      <c r="J33" s="166">
        <f>ROUND(ROUND((SUM(BF82:BF150)),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46</v>
      </c>
      <c r="F34" s="166">
        <f>ROUND(SUM(BG82:BG150),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47</v>
      </c>
      <c r="F35" s="166">
        <f>ROUND(SUM(BH82:BH150),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48</v>
      </c>
      <c r="F36" s="166">
        <f>ROUND(SUM(BI82:BI150),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49</v>
      </c>
      <c r="E38" s="95"/>
      <c r="F38" s="95"/>
      <c r="G38" s="170" t="s">
        <v>50</v>
      </c>
      <c r="H38" s="171" t="s">
        <v>51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188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Výměna kolejnic u ST Ústí n.L. v úseku Mělník - Děčín východ a navazujících tratích</v>
      </c>
      <c r="F47" s="37"/>
      <c r="G47" s="37"/>
      <c r="H47" s="37"/>
      <c r="I47" s="153"/>
      <c r="J47" s="44"/>
      <c r="K47" s="48"/>
    </row>
    <row r="48">
      <c r="B48" s="25"/>
      <c r="C48" s="37" t="s">
        <v>184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717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186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 04.4 - SO 04.4 - ÚL záp - 905. SK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23</v>
      </c>
      <c r="D53" s="44"/>
      <c r="E53" s="44"/>
      <c r="F53" s="32" t="str">
        <f>F14</f>
        <v>trať 072, 073, 081, 083 a 130</v>
      </c>
      <c r="G53" s="44"/>
      <c r="H53" s="44"/>
      <c r="I53" s="155" t="s">
        <v>25</v>
      </c>
      <c r="J53" s="156" t="str">
        <f>IF(J14="","",J14)</f>
        <v>17. 10. 2018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27</v>
      </c>
      <c r="D55" s="44"/>
      <c r="E55" s="44"/>
      <c r="F55" s="32" t="str">
        <f>E17</f>
        <v>SŽDC s.o., OŘ Ústí n.L., ST Ústí n.L.</v>
      </c>
      <c r="G55" s="44"/>
      <c r="H55" s="44"/>
      <c r="I55" s="155" t="s">
        <v>35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33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189</v>
      </c>
      <c r="D58" s="168"/>
      <c r="E58" s="168"/>
      <c r="F58" s="168"/>
      <c r="G58" s="168"/>
      <c r="H58" s="168"/>
      <c r="I58" s="182"/>
      <c r="J58" s="183" t="s">
        <v>190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191</v>
      </c>
      <c r="D60" s="44"/>
      <c r="E60" s="44"/>
      <c r="F60" s="44"/>
      <c r="G60" s="44"/>
      <c r="H60" s="44"/>
      <c r="I60" s="153"/>
      <c r="J60" s="164">
        <f>J82</f>
        <v>0</v>
      </c>
      <c r="K60" s="48"/>
      <c r="AU60" s="21" t="s">
        <v>192</v>
      </c>
    </row>
    <row r="61" s="1" customFormat="1" ht="21.84" customHeight="1">
      <c r="B61" s="43"/>
      <c r="C61" s="44"/>
      <c r="D61" s="44"/>
      <c r="E61" s="44"/>
      <c r="F61" s="44"/>
      <c r="G61" s="44"/>
      <c r="H61" s="44"/>
      <c r="I61" s="153"/>
      <c r="J61" s="44"/>
      <c r="K61" s="48"/>
    </row>
    <row r="62" s="1" customFormat="1" ht="6.96" customHeight="1">
      <c r="B62" s="64"/>
      <c r="C62" s="65"/>
      <c r="D62" s="65"/>
      <c r="E62" s="65"/>
      <c r="F62" s="65"/>
      <c r="G62" s="65"/>
      <c r="H62" s="65"/>
      <c r="I62" s="175"/>
      <c r="J62" s="65"/>
      <c r="K62" s="66"/>
    </row>
    <row r="66" s="1" customFormat="1" ht="6.96" customHeight="1">
      <c r="B66" s="67"/>
      <c r="C66" s="68"/>
      <c r="D66" s="68"/>
      <c r="E66" s="68"/>
      <c r="F66" s="68"/>
      <c r="G66" s="68"/>
      <c r="H66" s="68"/>
      <c r="I66" s="178"/>
      <c r="J66" s="68"/>
      <c r="K66" s="68"/>
      <c r="L66" s="69"/>
    </row>
    <row r="67" s="1" customFormat="1" ht="36.96" customHeight="1">
      <c r="B67" s="43"/>
      <c r="C67" s="70" t="s">
        <v>193</v>
      </c>
      <c r="D67" s="71"/>
      <c r="E67" s="71"/>
      <c r="F67" s="71"/>
      <c r="G67" s="71"/>
      <c r="H67" s="71"/>
      <c r="I67" s="186"/>
      <c r="J67" s="71"/>
      <c r="K67" s="71"/>
      <c r="L67" s="69"/>
    </row>
    <row r="68" s="1" customFormat="1" ht="6.96" customHeight="1">
      <c r="B68" s="43"/>
      <c r="C68" s="71"/>
      <c r="D68" s="71"/>
      <c r="E68" s="71"/>
      <c r="F68" s="71"/>
      <c r="G68" s="71"/>
      <c r="H68" s="71"/>
      <c r="I68" s="186"/>
      <c r="J68" s="71"/>
      <c r="K68" s="71"/>
      <c r="L68" s="69"/>
    </row>
    <row r="69" s="1" customFormat="1" ht="14.4" customHeight="1">
      <c r="B69" s="43"/>
      <c r="C69" s="73" t="s">
        <v>18</v>
      </c>
      <c r="D69" s="71"/>
      <c r="E69" s="71"/>
      <c r="F69" s="71"/>
      <c r="G69" s="71"/>
      <c r="H69" s="71"/>
      <c r="I69" s="186"/>
      <c r="J69" s="71"/>
      <c r="K69" s="71"/>
      <c r="L69" s="69"/>
    </row>
    <row r="70" s="1" customFormat="1" ht="16.5" customHeight="1">
      <c r="B70" s="43"/>
      <c r="C70" s="71"/>
      <c r="D70" s="71"/>
      <c r="E70" s="187" t="str">
        <f>E7</f>
        <v>Výměna kolejnic u ST Ústí n.L. v úseku Mělník - Děčín východ a navazujících tratích</v>
      </c>
      <c r="F70" s="73"/>
      <c r="G70" s="73"/>
      <c r="H70" s="73"/>
      <c r="I70" s="186"/>
      <c r="J70" s="71"/>
      <c r="K70" s="71"/>
      <c r="L70" s="69"/>
    </row>
    <row r="71">
      <c r="B71" s="25"/>
      <c r="C71" s="73" t="s">
        <v>184</v>
      </c>
      <c r="D71" s="188"/>
      <c r="E71" s="188"/>
      <c r="F71" s="188"/>
      <c r="G71" s="188"/>
      <c r="H71" s="188"/>
      <c r="I71" s="145"/>
      <c r="J71" s="188"/>
      <c r="K71" s="188"/>
      <c r="L71" s="189"/>
    </row>
    <row r="72" s="1" customFormat="1" ht="16.5" customHeight="1">
      <c r="B72" s="43"/>
      <c r="C72" s="71"/>
      <c r="D72" s="71"/>
      <c r="E72" s="187" t="s">
        <v>717</v>
      </c>
      <c r="F72" s="71"/>
      <c r="G72" s="71"/>
      <c r="H72" s="71"/>
      <c r="I72" s="186"/>
      <c r="J72" s="71"/>
      <c r="K72" s="71"/>
      <c r="L72" s="69"/>
    </row>
    <row r="73" s="1" customFormat="1" ht="14.4" customHeight="1">
      <c r="B73" s="43"/>
      <c r="C73" s="73" t="s">
        <v>186</v>
      </c>
      <c r="D73" s="71"/>
      <c r="E73" s="71"/>
      <c r="F73" s="71"/>
      <c r="G73" s="71"/>
      <c r="H73" s="71"/>
      <c r="I73" s="186"/>
      <c r="J73" s="71"/>
      <c r="K73" s="71"/>
      <c r="L73" s="69"/>
    </row>
    <row r="74" s="1" customFormat="1" ht="17.25" customHeight="1">
      <c r="B74" s="43"/>
      <c r="C74" s="71"/>
      <c r="D74" s="71"/>
      <c r="E74" s="79" t="str">
        <f>E11</f>
        <v>SO 04.4 - SO 04.4 - ÚL záp - 905. SK</v>
      </c>
      <c r="F74" s="71"/>
      <c r="G74" s="71"/>
      <c r="H74" s="71"/>
      <c r="I74" s="186"/>
      <c r="J74" s="71"/>
      <c r="K74" s="71"/>
      <c r="L74" s="69"/>
    </row>
    <row r="75" s="1" customFormat="1" ht="6.96" customHeight="1">
      <c r="B75" s="43"/>
      <c r="C75" s="71"/>
      <c r="D75" s="71"/>
      <c r="E75" s="71"/>
      <c r="F75" s="71"/>
      <c r="G75" s="71"/>
      <c r="H75" s="71"/>
      <c r="I75" s="186"/>
      <c r="J75" s="71"/>
      <c r="K75" s="71"/>
      <c r="L75" s="69"/>
    </row>
    <row r="76" s="1" customFormat="1" ht="18" customHeight="1">
      <c r="B76" s="43"/>
      <c r="C76" s="73" t="s">
        <v>23</v>
      </c>
      <c r="D76" s="71"/>
      <c r="E76" s="71"/>
      <c r="F76" s="190" t="str">
        <f>F14</f>
        <v>trať 072, 073, 081, 083 a 130</v>
      </c>
      <c r="G76" s="71"/>
      <c r="H76" s="71"/>
      <c r="I76" s="191" t="s">
        <v>25</v>
      </c>
      <c r="J76" s="82" t="str">
        <f>IF(J14="","",J14)</f>
        <v>17. 10. 2018</v>
      </c>
      <c r="K76" s="71"/>
      <c r="L76" s="69"/>
    </row>
    <row r="77" s="1" customFormat="1" ht="6.96" customHeight="1">
      <c r="B77" s="43"/>
      <c r="C77" s="71"/>
      <c r="D77" s="71"/>
      <c r="E77" s="71"/>
      <c r="F77" s="71"/>
      <c r="G77" s="71"/>
      <c r="H77" s="71"/>
      <c r="I77" s="186"/>
      <c r="J77" s="71"/>
      <c r="K77" s="71"/>
      <c r="L77" s="69"/>
    </row>
    <row r="78" s="1" customFormat="1">
      <c r="B78" s="43"/>
      <c r="C78" s="73" t="s">
        <v>27</v>
      </c>
      <c r="D78" s="71"/>
      <c r="E78" s="71"/>
      <c r="F78" s="190" t="str">
        <f>E17</f>
        <v>SŽDC s.o., OŘ Ústí n.L., ST Ústí n.L.</v>
      </c>
      <c r="G78" s="71"/>
      <c r="H78" s="71"/>
      <c r="I78" s="191" t="s">
        <v>35</v>
      </c>
      <c r="J78" s="190" t="str">
        <f>E23</f>
        <v xml:space="preserve"> </v>
      </c>
      <c r="K78" s="71"/>
      <c r="L78" s="69"/>
    </row>
    <row r="79" s="1" customFormat="1" ht="14.4" customHeight="1">
      <c r="B79" s="43"/>
      <c r="C79" s="73" t="s">
        <v>33</v>
      </c>
      <c r="D79" s="71"/>
      <c r="E79" s="71"/>
      <c r="F79" s="190" t="str">
        <f>IF(E20="","",E20)</f>
        <v/>
      </c>
      <c r="G79" s="71"/>
      <c r="H79" s="71"/>
      <c r="I79" s="186"/>
      <c r="J79" s="71"/>
      <c r="K79" s="71"/>
      <c r="L79" s="69"/>
    </row>
    <row r="80" s="1" customFormat="1" ht="10.32" customHeight="1">
      <c r="B80" s="43"/>
      <c r="C80" s="71"/>
      <c r="D80" s="71"/>
      <c r="E80" s="71"/>
      <c r="F80" s="71"/>
      <c r="G80" s="71"/>
      <c r="H80" s="71"/>
      <c r="I80" s="186"/>
      <c r="J80" s="71"/>
      <c r="K80" s="71"/>
      <c r="L80" s="69"/>
    </row>
    <row r="81" s="8" customFormat="1" ht="29.28" customHeight="1">
      <c r="B81" s="192"/>
      <c r="C81" s="193" t="s">
        <v>194</v>
      </c>
      <c r="D81" s="194" t="s">
        <v>58</v>
      </c>
      <c r="E81" s="194" t="s">
        <v>54</v>
      </c>
      <c r="F81" s="194" t="s">
        <v>195</v>
      </c>
      <c r="G81" s="194" t="s">
        <v>196</v>
      </c>
      <c r="H81" s="194" t="s">
        <v>197</v>
      </c>
      <c r="I81" s="195" t="s">
        <v>198</v>
      </c>
      <c r="J81" s="194" t="s">
        <v>190</v>
      </c>
      <c r="K81" s="196" t="s">
        <v>199</v>
      </c>
      <c r="L81" s="197"/>
      <c r="M81" s="99" t="s">
        <v>200</v>
      </c>
      <c r="N81" s="100" t="s">
        <v>43</v>
      </c>
      <c r="O81" s="100" t="s">
        <v>201</v>
      </c>
      <c r="P81" s="100" t="s">
        <v>202</v>
      </c>
      <c r="Q81" s="100" t="s">
        <v>203</v>
      </c>
      <c r="R81" s="100" t="s">
        <v>204</v>
      </c>
      <c r="S81" s="100" t="s">
        <v>205</v>
      </c>
      <c r="T81" s="101" t="s">
        <v>206</v>
      </c>
    </row>
    <row r="82" s="1" customFormat="1" ht="29.28" customHeight="1">
      <c r="B82" s="43"/>
      <c r="C82" s="105" t="s">
        <v>191</v>
      </c>
      <c r="D82" s="71"/>
      <c r="E82" s="71"/>
      <c r="F82" s="71"/>
      <c r="G82" s="71"/>
      <c r="H82" s="71"/>
      <c r="I82" s="186"/>
      <c r="J82" s="198">
        <f>BK82</f>
        <v>0</v>
      </c>
      <c r="K82" s="71"/>
      <c r="L82" s="69"/>
      <c r="M82" s="102"/>
      <c r="N82" s="103"/>
      <c r="O82" s="103"/>
      <c r="P82" s="199">
        <f>SUM(P83:P150)</f>
        <v>0</v>
      </c>
      <c r="Q82" s="103"/>
      <c r="R82" s="199">
        <f>SUM(R83:R150)</f>
        <v>67.452579999999998</v>
      </c>
      <c r="S82" s="103"/>
      <c r="T82" s="200">
        <f>SUM(T83:T150)</f>
        <v>0</v>
      </c>
      <c r="AT82" s="21" t="s">
        <v>72</v>
      </c>
      <c r="AU82" s="21" t="s">
        <v>192</v>
      </c>
      <c r="BK82" s="201">
        <f>SUM(BK83:BK150)</f>
        <v>0</v>
      </c>
    </row>
    <row r="83" s="1" customFormat="1" ht="38.25" customHeight="1">
      <c r="B83" s="43"/>
      <c r="C83" s="202" t="s">
        <v>80</v>
      </c>
      <c r="D83" s="202" t="s">
        <v>207</v>
      </c>
      <c r="E83" s="203" t="s">
        <v>208</v>
      </c>
      <c r="F83" s="204" t="s">
        <v>209</v>
      </c>
      <c r="G83" s="205" t="s">
        <v>210</v>
      </c>
      <c r="H83" s="206">
        <v>10</v>
      </c>
      <c r="I83" s="207"/>
      <c r="J83" s="208">
        <f>ROUND(I83*H83,2)</f>
        <v>0</v>
      </c>
      <c r="K83" s="204" t="s">
        <v>211</v>
      </c>
      <c r="L83" s="69"/>
      <c r="M83" s="209" t="s">
        <v>21</v>
      </c>
      <c r="N83" s="210" t="s">
        <v>44</v>
      </c>
      <c r="O83" s="44"/>
      <c r="P83" s="211">
        <f>O83*H83</f>
        <v>0</v>
      </c>
      <c r="Q83" s="211">
        <v>0</v>
      </c>
      <c r="R83" s="211">
        <f>Q83*H83</f>
        <v>0</v>
      </c>
      <c r="S83" s="211">
        <v>0</v>
      </c>
      <c r="T83" s="212">
        <f>S83*H83</f>
        <v>0</v>
      </c>
      <c r="AR83" s="21" t="s">
        <v>212</v>
      </c>
      <c r="AT83" s="21" t="s">
        <v>207</v>
      </c>
      <c r="AU83" s="21" t="s">
        <v>73</v>
      </c>
      <c r="AY83" s="21" t="s">
        <v>213</v>
      </c>
      <c r="BE83" s="213">
        <f>IF(N83="základní",J83,0)</f>
        <v>0</v>
      </c>
      <c r="BF83" s="213">
        <f>IF(N83="snížená",J83,0)</f>
        <v>0</v>
      </c>
      <c r="BG83" s="213">
        <f>IF(N83="zákl. přenesená",J83,0)</f>
        <v>0</v>
      </c>
      <c r="BH83" s="213">
        <f>IF(N83="sníž. přenesená",J83,0)</f>
        <v>0</v>
      </c>
      <c r="BI83" s="213">
        <f>IF(N83="nulová",J83,0)</f>
        <v>0</v>
      </c>
      <c r="BJ83" s="21" t="s">
        <v>80</v>
      </c>
      <c r="BK83" s="213">
        <f>ROUND(I83*H83,2)</f>
        <v>0</v>
      </c>
      <c r="BL83" s="21" t="s">
        <v>212</v>
      </c>
      <c r="BM83" s="21" t="s">
        <v>816</v>
      </c>
    </row>
    <row r="84" s="1" customFormat="1">
      <c r="B84" s="43"/>
      <c r="C84" s="71"/>
      <c r="D84" s="214" t="s">
        <v>215</v>
      </c>
      <c r="E84" s="71"/>
      <c r="F84" s="215" t="s">
        <v>216</v>
      </c>
      <c r="G84" s="71"/>
      <c r="H84" s="71"/>
      <c r="I84" s="186"/>
      <c r="J84" s="71"/>
      <c r="K84" s="71"/>
      <c r="L84" s="69"/>
      <c r="M84" s="216"/>
      <c r="N84" s="44"/>
      <c r="O84" s="44"/>
      <c r="P84" s="44"/>
      <c r="Q84" s="44"/>
      <c r="R84" s="44"/>
      <c r="S84" s="44"/>
      <c r="T84" s="92"/>
      <c r="AT84" s="21" t="s">
        <v>215</v>
      </c>
      <c r="AU84" s="21" t="s">
        <v>73</v>
      </c>
    </row>
    <row r="85" s="9" customFormat="1">
      <c r="B85" s="217"/>
      <c r="C85" s="218"/>
      <c r="D85" s="214" t="s">
        <v>217</v>
      </c>
      <c r="E85" s="219" t="s">
        <v>21</v>
      </c>
      <c r="F85" s="220" t="s">
        <v>175</v>
      </c>
      <c r="G85" s="218"/>
      <c r="H85" s="221">
        <v>10</v>
      </c>
      <c r="I85" s="222"/>
      <c r="J85" s="218"/>
      <c r="K85" s="218"/>
      <c r="L85" s="223"/>
      <c r="M85" s="224"/>
      <c r="N85" s="225"/>
      <c r="O85" s="225"/>
      <c r="P85" s="225"/>
      <c r="Q85" s="225"/>
      <c r="R85" s="225"/>
      <c r="S85" s="225"/>
      <c r="T85" s="226"/>
      <c r="AT85" s="227" t="s">
        <v>217</v>
      </c>
      <c r="AU85" s="227" t="s">
        <v>73</v>
      </c>
      <c r="AV85" s="9" t="s">
        <v>82</v>
      </c>
      <c r="AW85" s="9" t="s">
        <v>37</v>
      </c>
      <c r="AX85" s="9" t="s">
        <v>80</v>
      </c>
      <c r="AY85" s="227" t="s">
        <v>213</v>
      </c>
    </row>
    <row r="86" s="1" customFormat="1" ht="76.5" customHeight="1">
      <c r="B86" s="43"/>
      <c r="C86" s="202" t="s">
        <v>82</v>
      </c>
      <c r="D86" s="202" t="s">
        <v>207</v>
      </c>
      <c r="E86" s="203" t="s">
        <v>699</v>
      </c>
      <c r="F86" s="204" t="s">
        <v>817</v>
      </c>
      <c r="G86" s="205" t="s">
        <v>221</v>
      </c>
      <c r="H86" s="206">
        <v>245</v>
      </c>
      <c r="I86" s="207"/>
      <c r="J86" s="208">
        <f>ROUND(I86*H86,2)</f>
        <v>0</v>
      </c>
      <c r="K86" s="204" t="s">
        <v>211</v>
      </c>
      <c r="L86" s="69"/>
      <c r="M86" s="209" t="s">
        <v>21</v>
      </c>
      <c r="N86" s="210" t="s">
        <v>44</v>
      </c>
      <c r="O86" s="44"/>
      <c r="P86" s="211">
        <f>O86*H86</f>
        <v>0</v>
      </c>
      <c r="Q86" s="211">
        <v>0</v>
      </c>
      <c r="R86" s="211">
        <f>Q86*H86</f>
        <v>0</v>
      </c>
      <c r="S86" s="211">
        <v>0</v>
      </c>
      <c r="T86" s="212">
        <f>S86*H86</f>
        <v>0</v>
      </c>
      <c r="AR86" s="21" t="s">
        <v>212</v>
      </c>
      <c r="AT86" s="21" t="s">
        <v>207</v>
      </c>
      <c r="AU86" s="21" t="s">
        <v>73</v>
      </c>
      <c r="AY86" s="21" t="s">
        <v>213</v>
      </c>
      <c r="BE86" s="213">
        <f>IF(N86="základní",J86,0)</f>
        <v>0</v>
      </c>
      <c r="BF86" s="213">
        <f>IF(N86="snížená",J86,0)</f>
        <v>0</v>
      </c>
      <c r="BG86" s="213">
        <f>IF(N86="zákl. přenesená",J86,0)</f>
        <v>0</v>
      </c>
      <c r="BH86" s="213">
        <f>IF(N86="sníž. přenesená",J86,0)</f>
        <v>0</v>
      </c>
      <c r="BI86" s="213">
        <f>IF(N86="nulová",J86,0)</f>
        <v>0</v>
      </c>
      <c r="BJ86" s="21" t="s">
        <v>80</v>
      </c>
      <c r="BK86" s="213">
        <f>ROUND(I86*H86,2)</f>
        <v>0</v>
      </c>
      <c r="BL86" s="21" t="s">
        <v>212</v>
      </c>
      <c r="BM86" s="21" t="s">
        <v>818</v>
      </c>
    </row>
    <row r="87" s="1" customFormat="1">
      <c r="B87" s="43"/>
      <c r="C87" s="71"/>
      <c r="D87" s="214" t="s">
        <v>215</v>
      </c>
      <c r="E87" s="71"/>
      <c r="F87" s="215" t="s">
        <v>223</v>
      </c>
      <c r="G87" s="71"/>
      <c r="H87" s="71"/>
      <c r="I87" s="186"/>
      <c r="J87" s="71"/>
      <c r="K87" s="71"/>
      <c r="L87" s="69"/>
      <c r="M87" s="216"/>
      <c r="N87" s="44"/>
      <c r="O87" s="44"/>
      <c r="P87" s="44"/>
      <c r="Q87" s="44"/>
      <c r="R87" s="44"/>
      <c r="S87" s="44"/>
      <c r="T87" s="92"/>
      <c r="AT87" s="21" t="s">
        <v>215</v>
      </c>
      <c r="AU87" s="21" t="s">
        <v>73</v>
      </c>
    </row>
    <row r="88" s="9" customFormat="1">
      <c r="B88" s="217"/>
      <c r="C88" s="218"/>
      <c r="D88" s="214" t="s">
        <v>217</v>
      </c>
      <c r="E88" s="219" t="s">
        <v>21</v>
      </c>
      <c r="F88" s="220" t="s">
        <v>819</v>
      </c>
      <c r="G88" s="218"/>
      <c r="H88" s="221">
        <v>245</v>
      </c>
      <c r="I88" s="222"/>
      <c r="J88" s="218"/>
      <c r="K88" s="218"/>
      <c r="L88" s="223"/>
      <c r="M88" s="224"/>
      <c r="N88" s="225"/>
      <c r="O88" s="225"/>
      <c r="P88" s="225"/>
      <c r="Q88" s="225"/>
      <c r="R88" s="225"/>
      <c r="S88" s="225"/>
      <c r="T88" s="226"/>
      <c r="AT88" s="227" t="s">
        <v>217</v>
      </c>
      <c r="AU88" s="227" t="s">
        <v>73</v>
      </c>
      <c r="AV88" s="9" t="s">
        <v>82</v>
      </c>
      <c r="AW88" s="9" t="s">
        <v>37</v>
      </c>
      <c r="AX88" s="9" t="s">
        <v>80</v>
      </c>
      <c r="AY88" s="227" t="s">
        <v>213</v>
      </c>
    </row>
    <row r="89" s="1" customFormat="1" ht="76.5" customHeight="1">
      <c r="B89" s="43"/>
      <c r="C89" s="202" t="s">
        <v>226</v>
      </c>
      <c r="D89" s="202" t="s">
        <v>207</v>
      </c>
      <c r="E89" s="203" t="s">
        <v>725</v>
      </c>
      <c r="F89" s="204" t="s">
        <v>726</v>
      </c>
      <c r="G89" s="205" t="s">
        <v>221</v>
      </c>
      <c r="H89" s="206">
        <v>18</v>
      </c>
      <c r="I89" s="207"/>
      <c r="J89" s="208">
        <f>ROUND(I89*H89,2)</f>
        <v>0</v>
      </c>
      <c r="K89" s="204" t="s">
        <v>211</v>
      </c>
      <c r="L89" s="69"/>
      <c r="M89" s="209" t="s">
        <v>21</v>
      </c>
      <c r="N89" s="210" t="s">
        <v>44</v>
      </c>
      <c r="O89" s="44"/>
      <c r="P89" s="211">
        <f>O89*H89</f>
        <v>0</v>
      </c>
      <c r="Q89" s="211">
        <v>0</v>
      </c>
      <c r="R89" s="211">
        <f>Q89*H89</f>
        <v>0</v>
      </c>
      <c r="S89" s="211">
        <v>0</v>
      </c>
      <c r="T89" s="212">
        <f>S89*H89</f>
        <v>0</v>
      </c>
      <c r="AR89" s="21" t="s">
        <v>212</v>
      </c>
      <c r="AT89" s="21" t="s">
        <v>207</v>
      </c>
      <c r="AU89" s="21" t="s">
        <v>73</v>
      </c>
      <c r="AY89" s="21" t="s">
        <v>213</v>
      </c>
      <c r="BE89" s="213">
        <f>IF(N89="základní",J89,0)</f>
        <v>0</v>
      </c>
      <c r="BF89" s="213">
        <f>IF(N89="snížená",J89,0)</f>
        <v>0</v>
      </c>
      <c r="BG89" s="213">
        <f>IF(N89="zákl. přenesená",J89,0)</f>
        <v>0</v>
      </c>
      <c r="BH89" s="213">
        <f>IF(N89="sníž. přenesená",J89,0)</f>
        <v>0</v>
      </c>
      <c r="BI89" s="213">
        <f>IF(N89="nulová",J89,0)</f>
        <v>0</v>
      </c>
      <c r="BJ89" s="21" t="s">
        <v>80</v>
      </c>
      <c r="BK89" s="213">
        <f>ROUND(I89*H89,2)</f>
        <v>0</v>
      </c>
      <c r="BL89" s="21" t="s">
        <v>212</v>
      </c>
      <c r="BM89" s="21" t="s">
        <v>820</v>
      </c>
    </row>
    <row r="90" s="1" customFormat="1">
      <c r="B90" s="43"/>
      <c r="C90" s="71"/>
      <c r="D90" s="214" t="s">
        <v>215</v>
      </c>
      <c r="E90" s="71"/>
      <c r="F90" s="215" t="s">
        <v>322</v>
      </c>
      <c r="G90" s="71"/>
      <c r="H90" s="71"/>
      <c r="I90" s="186"/>
      <c r="J90" s="71"/>
      <c r="K90" s="71"/>
      <c r="L90" s="69"/>
      <c r="M90" s="216"/>
      <c r="N90" s="44"/>
      <c r="O90" s="44"/>
      <c r="P90" s="44"/>
      <c r="Q90" s="44"/>
      <c r="R90" s="44"/>
      <c r="S90" s="44"/>
      <c r="T90" s="92"/>
      <c r="AT90" s="21" t="s">
        <v>215</v>
      </c>
      <c r="AU90" s="21" t="s">
        <v>73</v>
      </c>
    </row>
    <row r="91" s="9" customFormat="1">
      <c r="B91" s="217"/>
      <c r="C91" s="218"/>
      <c r="D91" s="214" t="s">
        <v>217</v>
      </c>
      <c r="E91" s="219" t="s">
        <v>21</v>
      </c>
      <c r="F91" s="220" t="s">
        <v>821</v>
      </c>
      <c r="G91" s="218"/>
      <c r="H91" s="221">
        <v>18</v>
      </c>
      <c r="I91" s="222"/>
      <c r="J91" s="218"/>
      <c r="K91" s="218"/>
      <c r="L91" s="223"/>
      <c r="M91" s="224"/>
      <c r="N91" s="225"/>
      <c r="O91" s="225"/>
      <c r="P91" s="225"/>
      <c r="Q91" s="225"/>
      <c r="R91" s="225"/>
      <c r="S91" s="225"/>
      <c r="T91" s="226"/>
      <c r="AT91" s="227" t="s">
        <v>217</v>
      </c>
      <c r="AU91" s="227" t="s">
        <v>73</v>
      </c>
      <c r="AV91" s="9" t="s">
        <v>82</v>
      </c>
      <c r="AW91" s="9" t="s">
        <v>37</v>
      </c>
      <c r="AX91" s="9" t="s">
        <v>80</v>
      </c>
      <c r="AY91" s="227" t="s">
        <v>213</v>
      </c>
    </row>
    <row r="92" s="1" customFormat="1" ht="16.5" customHeight="1">
      <c r="B92" s="43"/>
      <c r="C92" s="238" t="s">
        <v>212</v>
      </c>
      <c r="D92" s="238" t="s">
        <v>232</v>
      </c>
      <c r="E92" s="239" t="s">
        <v>801</v>
      </c>
      <c r="F92" s="240" t="s">
        <v>802</v>
      </c>
      <c r="G92" s="241" t="s">
        <v>210</v>
      </c>
      <c r="H92" s="242">
        <v>2</v>
      </c>
      <c r="I92" s="243"/>
      <c r="J92" s="244">
        <f>ROUND(I92*H92,2)</f>
        <v>0</v>
      </c>
      <c r="K92" s="240" t="s">
        <v>211</v>
      </c>
      <c r="L92" s="245"/>
      <c r="M92" s="246" t="s">
        <v>21</v>
      </c>
      <c r="N92" s="247" t="s">
        <v>44</v>
      </c>
      <c r="O92" s="44"/>
      <c r="P92" s="211">
        <f>O92*H92</f>
        <v>0</v>
      </c>
      <c r="Q92" s="211">
        <v>0.34114</v>
      </c>
      <c r="R92" s="211">
        <f>Q92*H92</f>
        <v>0.68228</v>
      </c>
      <c r="S92" s="211">
        <v>0</v>
      </c>
      <c r="T92" s="212">
        <f>S92*H92</f>
        <v>0</v>
      </c>
      <c r="AR92" s="21" t="s">
        <v>235</v>
      </c>
      <c r="AT92" s="21" t="s">
        <v>232</v>
      </c>
      <c r="AU92" s="21" t="s">
        <v>73</v>
      </c>
      <c r="AY92" s="21" t="s">
        <v>213</v>
      </c>
      <c r="BE92" s="213">
        <f>IF(N92="základní",J92,0)</f>
        <v>0</v>
      </c>
      <c r="BF92" s="213">
        <f>IF(N92="snížená",J92,0)</f>
        <v>0</v>
      </c>
      <c r="BG92" s="213">
        <f>IF(N92="zákl. přenesená",J92,0)</f>
        <v>0</v>
      </c>
      <c r="BH92" s="213">
        <f>IF(N92="sníž. přenesená",J92,0)</f>
        <v>0</v>
      </c>
      <c r="BI92" s="213">
        <f>IF(N92="nulová",J92,0)</f>
        <v>0</v>
      </c>
      <c r="BJ92" s="21" t="s">
        <v>80</v>
      </c>
      <c r="BK92" s="213">
        <f>ROUND(I92*H92,2)</f>
        <v>0</v>
      </c>
      <c r="BL92" s="21" t="s">
        <v>212</v>
      </c>
      <c r="BM92" s="21" t="s">
        <v>822</v>
      </c>
    </row>
    <row r="93" s="9" customFormat="1">
      <c r="B93" s="217"/>
      <c r="C93" s="218"/>
      <c r="D93" s="214" t="s">
        <v>217</v>
      </c>
      <c r="E93" s="219" t="s">
        <v>21</v>
      </c>
      <c r="F93" s="220" t="s">
        <v>82</v>
      </c>
      <c r="G93" s="218"/>
      <c r="H93" s="221">
        <v>2</v>
      </c>
      <c r="I93" s="222"/>
      <c r="J93" s="218"/>
      <c r="K93" s="218"/>
      <c r="L93" s="223"/>
      <c r="M93" s="224"/>
      <c r="N93" s="225"/>
      <c r="O93" s="225"/>
      <c r="P93" s="225"/>
      <c r="Q93" s="225"/>
      <c r="R93" s="225"/>
      <c r="S93" s="225"/>
      <c r="T93" s="226"/>
      <c r="AT93" s="227" t="s">
        <v>217</v>
      </c>
      <c r="AU93" s="227" t="s">
        <v>73</v>
      </c>
      <c r="AV93" s="9" t="s">
        <v>82</v>
      </c>
      <c r="AW93" s="9" t="s">
        <v>37</v>
      </c>
      <c r="AX93" s="9" t="s">
        <v>80</v>
      </c>
      <c r="AY93" s="227" t="s">
        <v>213</v>
      </c>
    </row>
    <row r="94" s="1" customFormat="1" ht="16.5" customHeight="1">
      <c r="B94" s="43"/>
      <c r="C94" s="238" t="s">
        <v>237</v>
      </c>
      <c r="D94" s="238" t="s">
        <v>232</v>
      </c>
      <c r="E94" s="239" t="s">
        <v>823</v>
      </c>
      <c r="F94" s="240" t="s">
        <v>824</v>
      </c>
      <c r="G94" s="241" t="s">
        <v>210</v>
      </c>
      <c r="H94" s="242">
        <v>2</v>
      </c>
      <c r="I94" s="243"/>
      <c r="J94" s="244">
        <f>ROUND(I94*H94,2)</f>
        <v>0</v>
      </c>
      <c r="K94" s="240" t="s">
        <v>211</v>
      </c>
      <c r="L94" s="245"/>
      <c r="M94" s="246" t="s">
        <v>21</v>
      </c>
      <c r="N94" s="247" t="s">
        <v>44</v>
      </c>
      <c r="O94" s="44"/>
      <c r="P94" s="211">
        <f>O94*H94</f>
        <v>0</v>
      </c>
      <c r="Q94" s="211">
        <v>0.28093000000000001</v>
      </c>
      <c r="R94" s="211">
        <f>Q94*H94</f>
        <v>0.56186000000000003</v>
      </c>
      <c r="S94" s="211">
        <v>0</v>
      </c>
      <c r="T94" s="212">
        <f>S94*H94</f>
        <v>0</v>
      </c>
      <c r="AR94" s="21" t="s">
        <v>235</v>
      </c>
      <c r="AT94" s="21" t="s">
        <v>232</v>
      </c>
      <c r="AU94" s="21" t="s">
        <v>73</v>
      </c>
      <c r="AY94" s="21" t="s">
        <v>213</v>
      </c>
      <c r="BE94" s="213">
        <f>IF(N94="základní",J94,0)</f>
        <v>0</v>
      </c>
      <c r="BF94" s="213">
        <f>IF(N94="snížená",J94,0)</f>
        <v>0</v>
      </c>
      <c r="BG94" s="213">
        <f>IF(N94="zákl. přenesená",J94,0)</f>
        <v>0</v>
      </c>
      <c r="BH94" s="213">
        <f>IF(N94="sníž. přenesená",J94,0)</f>
        <v>0</v>
      </c>
      <c r="BI94" s="213">
        <f>IF(N94="nulová",J94,0)</f>
        <v>0</v>
      </c>
      <c r="BJ94" s="21" t="s">
        <v>80</v>
      </c>
      <c r="BK94" s="213">
        <f>ROUND(I94*H94,2)</f>
        <v>0</v>
      </c>
      <c r="BL94" s="21" t="s">
        <v>212</v>
      </c>
      <c r="BM94" s="21" t="s">
        <v>825</v>
      </c>
    </row>
    <row r="95" s="9" customFormat="1">
      <c r="B95" s="217"/>
      <c r="C95" s="218"/>
      <c r="D95" s="214" t="s">
        <v>217</v>
      </c>
      <c r="E95" s="219" t="s">
        <v>21</v>
      </c>
      <c r="F95" s="220" t="s">
        <v>82</v>
      </c>
      <c r="G95" s="218"/>
      <c r="H95" s="221">
        <v>2</v>
      </c>
      <c r="I95" s="222"/>
      <c r="J95" s="218"/>
      <c r="K95" s="218"/>
      <c r="L95" s="223"/>
      <c r="M95" s="224"/>
      <c r="N95" s="225"/>
      <c r="O95" s="225"/>
      <c r="P95" s="225"/>
      <c r="Q95" s="225"/>
      <c r="R95" s="225"/>
      <c r="S95" s="225"/>
      <c r="T95" s="226"/>
      <c r="AT95" s="227" t="s">
        <v>217</v>
      </c>
      <c r="AU95" s="227" t="s">
        <v>73</v>
      </c>
      <c r="AV95" s="9" t="s">
        <v>82</v>
      </c>
      <c r="AW95" s="9" t="s">
        <v>37</v>
      </c>
      <c r="AX95" s="9" t="s">
        <v>80</v>
      </c>
      <c r="AY95" s="227" t="s">
        <v>213</v>
      </c>
    </row>
    <row r="96" s="1" customFormat="1" ht="114.75" customHeight="1">
      <c r="B96" s="43"/>
      <c r="C96" s="202" t="s">
        <v>243</v>
      </c>
      <c r="D96" s="202" t="s">
        <v>207</v>
      </c>
      <c r="E96" s="203" t="s">
        <v>826</v>
      </c>
      <c r="F96" s="204" t="s">
        <v>827</v>
      </c>
      <c r="G96" s="205" t="s">
        <v>210</v>
      </c>
      <c r="H96" s="206">
        <v>366</v>
      </c>
      <c r="I96" s="207"/>
      <c r="J96" s="208">
        <f>ROUND(I96*H96,2)</f>
        <v>0</v>
      </c>
      <c r="K96" s="204" t="s">
        <v>211</v>
      </c>
      <c r="L96" s="69"/>
      <c r="M96" s="209" t="s">
        <v>21</v>
      </c>
      <c r="N96" s="210" t="s">
        <v>44</v>
      </c>
      <c r="O96" s="44"/>
      <c r="P96" s="211">
        <f>O96*H96</f>
        <v>0</v>
      </c>
      <c r="Q96" s="211">
        <v>0</v>
      </c>
      <c r="R96" s="211">
        <f>Q96*H96</f>
        <v>0</v>
      </c>
      <c r="S96" s="211">
        <v>0</v>
      </c>
      <c r="T96" s="212">
        <f>S96*H96</f>
        <v>0</v>
      </c>
      <c r="AR96" s="21" t="s">
        <v>212</v>
      </c>
      <c r="AT96" s="21" t="s">
        <v>207</v>
      </c>
      <c r="AU96" s="21" t="s">
        <v>73</v>
      </c>
      <c r="AY96" s="21" t="s">
        <v>213</v>
      </c>
      <c r="BE96" s="213">
        <f>IF(N96="základní",J96,0)</f>
        <v>0</v>
      </c>
      <c r="BF96" s="213">
        <f>IF(N96="snížená",J96,0)</f>
        <v>0</v>
      </c>
      <c r="BG96" s="213">
        <f>IF(N96="zákl. přenesená",J96,0)</f>
        <v>0</v>
      </c>
      <c r="BH96" s="213">
        <f>IF(N96="sníž. přenesená",J96,0)</f>
        <v>0</v>
      </c>
      <c r="BI96" s="213">
        <f>IF(N96="nulová",J96,0)</f>
        <v>0</v>
      </c>
      <c r="BJ96" s="21" t="s">
        <v>80</v>
      </c>
      <c r="BK96" s="213">
        <f>ROUND(I96*H96,2)</f>
        <v>0</v>
      </c>
      <c r="BL96" s="21" t="s">
        <v>212</v>
      </c>
      <c r="BM96" s="21" t="s">
        <v>828</v>
      </c>
    </row>
    <row r="97" s="1" customFormat="1">
      <c r="B97" s="43"/>
      <c r="C97" s="71"/>
      <c r="D97" s="214" t="s">
        <v>215</v>
      </c>
      <c r="E97" s="71"/>
      <c r="F97" s="215" t="s">
        <v>464</v>
      </c>
      <c r="G97" s="71"/>
      <c r="H97" s="71"/>
      <c r="I97" s="186"/>
      <c r="J97" s="71"/>
      <c r="K97" s="71"/>
      <c r="L97" s="69"/>
      <c r="M97" s="216"/>
      <c r="N97" s="44"/>
      <c r="O97" s="44"/>
      <c r="P97" s="44"/>
      <c r="Q97" s="44"/>
      <c r="R97" s="44"/>
      <c r="S97" s="44"/>
      <c r="T97" s="92"/>
      <c r="AT97" s="21" t="s">
        <v>215</v>
      </c>
      <c r="AU97" s="21" t="s">
        <v>73</v>
      </c>
    </row>
    <row r="98" s="10" customFormat="1">
      <c r="B98" s="228"/>
      <c r="C98" s="229"/>
      <c r="D98" s="214" t="s">
        <v>217</v>
      </c>
      <c r="E98" s="230" t="s">
        <v>21</v>
      </c>
      <c r="F98" s="231" t="s">
        <v>829</v>
      </c>
      <c r="G98" s="229"/>
      <c r="H98" s="230" t="s">
        <v>21</v>
      </c>
      <c r="I98" s="232"/>
      <c r="J98" s="229"/>
      <c r="K98" s="229"/>
      <c r="L98" s="233"/>
      <c r="M98" s="234"/>
      <c r="N98" s="235"/>
      <c r="O98" s="235"/>
      <c r="P98" s="235"/>
      <c r="Q98" s="235"/>
      <c r="R98" s="235"/>
      <c r="S98" s="235"/>
      <c r="T98" s="236"/>
      <c r="AT98" s="237" t="s">
        <v>217</v>
      </c>
      <c r="AU98" s="237" t="s">
        <v>73</v>
      </c>
      <c r="AV98" s="10" t="s">
        <v>80</v>
      </c>
      <c r="AW98" s="10" t="s">
        <v>37</v>
      </c>
      <c r="AX98" s="10" t="s">
        <v>73</v>
      </c>
      <c r="AY98" s="237" t="s">
        <v>213</v>
      </c>
    </row>
    <row r="99" s="9" customFormat="1">
      <c r="B99" s="217"/>
      <c r="C99" s="218"/>
      <c r="D99" s="214" t="s">
        <v>217</v>
      </c>
      <c r="E99" s="219" t="s">
        <v>21</v>
      </c>
      <c r="F99" s="220" t="s">
        <v>830</v>
      </c>
      <c r="G99" s="218"/>
      <c r="H99" s="221">
        <v>366</v>
      </c>
      <c r="I99" s="222"/>
      <c r="J99" s="218"/>
      <c r="K99" s="218"/>
      <c r="L99" s="223"/>
      <c r="M99" s="224"/>
      <c r="N99" s="225"/>
      <c r="O99" s="225"/>
      <c r="P99" s="225"/>
      <c r="Q99" s="225"/>
      <c r="R99" s="225"/>
      <c r="S99" s="225"/>
      <c r="T99" s="226"/>
      <c r="AT99" s="227" t="s">
        <v>217</v>
      </c>
      <c r="AU99" s="227" t="s">
        <v>73</v>
      </c>
      <c r="AV99" s="9" t="s">
        <v>82</v>
      </c>
      <c r="AW99" s="9" t="s">
        <v>37</v>
      </c>
      <c r="AX99" s="9" t="s">
        <v>80</v>
      </c>
      <c r="AY99" s="227" t="s">
        <v>213</v>
      </c>
    </row>
    <row r="100" s="1" customFormat="1" ht="76.5" customHeight="1">
      <c r="B100" s="43"/>
      <c r="C100" s="202" t="s">
        <v>247</v>
      </c>
      <c r="D100" s="202" t="s">
        <v>207</v>
      </c>
      <c r="E100" s="203" t="s">
        <v>831</v>
      </c>
      <c r="F100" s="204" t="s">
        <v>832</v>
      </c>
      <c r="G100" s="205" t="s">
        <v>210</v>
      </c>
      <c r="H100" s="206">
        <v>366</v>
      </c>
      <c r="I100" s="207"/>
      <c r="J100" s="208">
        <f>ROUND(I100*H100,2)</f>
        <v>0</v>
      </c>
      <c r="K100" s="204" t="s">
        <v>211</v>
      </c>
      <c r="L100" s="69"/>
      <c r="M100" s="209" t="s">
        <v>21</v>
      </c>
      <c r="N100" s="210" t="s">
        <v>44</v>
      </c>
      <c r="O100" s="44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2">
        <f>S100*H100</f>
        <v>0</v>
      </c>
      <c r="AR100" s="21" t="s">
        <v>212</v>
      </c>
      <c r="AT100" s="21" t="s">
        <v>207</v>
      </c>
      <c r="AU100" s="21" t="s">
        <v>73</v>
      </c>
      <c r="AY100" s="21" t="s">
        <v>213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21" t="s">
        <v>80</v>
      </c>
      <c r="BK100" s="213">
        <f>ROUND(I100*H100,2)</f>
        <v>0</v>
      </c>
      <c r="BL100" s="21" t="s">
        <v>212</v>
      </c>
      <c r="BM100" s="21" t="s">
        <v>833</v>
      </c>
    </row>
    <row r="101" s="1" customFormat="1">
      <c r="B101" s="43"/>
      <c r="C101" s="71"/>
      <c r="D101" s="214" t="s">
        <v>215</v>
      </c>
      <c r="E101" s="71"/>
      <c r="F101" s="215" t="s">
        <v>834</v>
      </c>
      <c r="G101" s="71"/>
      <c r="H101" s="71"/>
      <c r="I101" s="186"/>
      <c r="J101" s="71"/>
      <c r="K101" s="71"/>
      <c r="L101" s="69"/>
      <c r="M101" s="216"/>
      <c r="N101" s="44"/>
      <c r="O101" s="44"/>
      <c r="P101" s="44"/>
      <c r="Q101" s="44"/>
      <c r="R101" s="44"/>
      <c r="S101" s="44"/>
      <c r="T101" s="92"/>
      <c r="AT101" s="21" t="s">
        <v>215</v>
      </c>
      <c r="AU101" s="21" t="s">
        <v>73</v>
      </c>
    </row>
    <row r="102" s="9" customFormat="1">
      <c r="B102" s="217"/>
      <c r="C102" s="218"/>
      <c r="D102" s="214" t="s">
        <v>217</v>
      </c>
      <c r="E102" s="219" t="s">
        <v>21</v>
      </c>
      <c r="F102" s="220" t="s">
        <v>830</v>
      </c>
      <c r="G102" s="218"/>
      <c r="H102" s="221">
        <v>366</v>
      </c>
      <c r="I102" s="222"/>
      <c r="J102" s="218"/>
      <c r="K102" s="218"/>
      <c r="L102" s="223"/>
      <c r="M102" s="224"/>
      <c r="N102" s="225"/>
      <c r="O102" s="225"/>
      <c r="P102" s="225"/>
      <c r="Q102" s="225"/>
      <c r="R102" s="225"/>
      <c r="S102" s="225"/>
      <c r="T102" s="226"/>
      <c r="AT102" s="227" t="s">
        <v>217</v>
      </c>
      <c r="AU102" s="227" t="s">
        <v>73</v>
      </c>
      <c r="AV102" s="9" t="s">
        <v>82</v>
      </c>
      <c r="AW102" s="9" t="s">
        <v>37</v>
      </c>
      <c r="AX102" s="9" t="s">
        <v>80</v>
      </c>
      <c r="AY102" s="227" t="s">
        <v>213</v>
      </c>
    </row>
    <row r="103" s="1" customFormat="1" ht="16.5" customHeight="1">
      <c r="B103" s="43"/>
      <c r="C103" s="238" t="s">
        <v>235</v>
      </c>
      <c r="D103" s="238" t="s">
        <v>232</v>
      </c>
      <c r="E103" s="239" t="s">
        <v>244</v>
      </c>
      <c r="F103" s="240" t="s">
        <v>245</v>
      </c>
      <c r="G103" s="241" t="s">
        <v>210</v>
      </c>
      <c r="H103" s="242">
        <v>1464</v>
      </c>
      <c r="I103" s="243"/>
      <c r="J103" s="244">
        <f>ROUND(I103*H103,2)</f>
        <v>0</v>
      </c>
      <c r="K103" s="240" t="s">
        <v>211</v>
      </c>
      <c r="L103" s="245"/>
      <c r="M103" s="246" t="s">
        <v>21</v>
      </c>
      <c r="N103" s="247" t="s">
        <v>44</v>
      </c>
      <c r="O103" s="44"/>
      <c r="P103" s="211">
        <f>O103*H103</f>
        <v>0</v>
      </c>
      <c r="Q103" s="211">
        <v>0.00123</v>
      </c>
      <c r="R103" s="211">
        <f>Q103*H103</f>
        <v>1.8007199999999999</v>
      </c>
      <c r="S103" s="211">
        <v>0</v>
      </c>
      <c r="T103" s="212">
        <f>S103*H103</f>
        <v>0</v>
      </c>
      <c r="AR103" s="21" t="s">
        <v>235</v>
      </c>
      <c r="AT103" s="21" t="s">
        <v>232</v>
      </c>
      <c r="AU103" s="21" t="s">
        <v>73</v>
      </c>
      <c r="AY103" s="21" t="s">
        <v>213</v>
      </c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21" t="s">
        <v>80</v>
      </c>
      <c r="BK103" s="213">
        <f>ROUND(I103*H103,2)</f>
        <v>0</v>
      </c>
      <c r="BL103" s="21" t="s">
        <v>212</v>
      </c>
      <c r="BM103" s="21" t="s">
        <v>835</v>
      </c>
    </row>
    <row r="104" s="9" customFormat="1">
      <c r="B104" s="217"/>
      <c r="C104" s="218"/>
      <c r="D104" s="214" t="s">
        <v>217</v>
      </c>
      <c r="E104" s="219" t="s">
        <v>21</v>
      </c>
      <c r="F104" s="220" t="s">
        <v>836</v>
      </c>
      <c r="G104" s="218"/>
      <c r="H104" s="221">
        <v>1464</v>
      </c>
      <c r="I104" s="222"/>
      <c r="J104" s="218"/>
      <c r="K104" s="218"/>
      <c r="L104" s="223"/>
      <c r="M104" s="224"/>
      <c r="N104" s="225"/>
      <c r="O104" s="225"/>
      <c r="P104" s="225"/>
      <c r="Q104" s="225"/>
      <c r="R104" s="225"/>
      <c r="S104" s="225"/>
      <c r="T104" s="226"/>
      <c r="AT104" s="227" t="s">
        <v>217</v>
      </c>
      <c r="AU104" s="227" t="s">
        <v>73</v>
      </c>
      <c r="AV104" s="9" t="s">
        <v>82</v>
      </c>
      <c r="AW104" s="9" t="s">
        <v>37</v>
      </c>
      <c r="AX104" s="9" t="s">
        <v>80</v>
      </c>
      <c r="AY104" s="227" t="s">
        <v>213</v>
      </c>
    </row>
    <row r="105" s="1" customFormat="1" ht="16.5" customHeight="1">
      <c r="B105" s="43"/>
      <c r="C105" s="238" t="s">
        <v>256</v>
      </c>
      <c r="D105" s="238" t="s">
        <v>232</v>
      </c>
      <c r="E105" s="239" t="s">
        <v>233</v>
      </c>
      <c r="F105" s="240" t="s">
        <v>234</v>
      </c>
      <c r="G105" s="241" t="s">
        <v>210</v>
      </c>
      <c r="H105" s="242">
        <v>732</v>
      </c>
      <c r="I105" s="243"/>
      <c r="J105" s="244">
        <f>ROUND(I105*H105,2)</f>
        <v>0</v>
      </c>
      <c r="K105" s="240" t="s">
        <v>211</v>
      </c>
      <c r="L105" s="245"/>
      <c r="M105" s="246" t="s">
        <v>21</v>
      </c>
      <c r="N105" s="247" t="s">
        <v>44</v>
      </c>
      <c r="O105" s="44"/>
      <c r="P105" s="211">
        <f>O105*H105</f>
        <v>0</v>
      </c>
      <c r="Q105" s="211">
        <v>0.00021000000000000001</v>
      </c>
      <c r="R105" s="211">
        <f>Q105*H105</f>
        <v>0.15372</v>
      </c>
      <c r="S105" s="211">
        <v>0</v>
      </c>
      <c r="T105" s="212">
        <f>S105*H105</f>
        <v>0</v>
      </c>
      <c r="AR105" s="21" t="s">
        <v>235</v>
      </c>
      <c r="AT105" s="21" t="s">
        <v>232</v>
      </c>
      <c r="AU105" s="21" t="s">
        <v>73</v>
      </c>
      <c r="AY105" s="21" t="s">
        <v>213</v>
      </c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21" t="s">
        <v>80</v>
      </c>
      <c r="BK105" s="213">
        <f>ROUND(I105*H105,2)</f>
        <v>0</v>
      </c>
      <c r="BL105" s="21" t="s">
        <v>212</v>
      </c>
      <c r="BM105" s="21" t="s">
        <v>837</v>
      </c>
    </row>
    <row r="106" s="9" customFormat="1">
      <c r="B106" s="217"/>
      <c r="C106" s="218"/>
      <c r="D106" s="214" t="s">
        <v>217</v>
      </c>
      <c r="E106" s="219" t="s">
        <v>21</v>
      </c>
      <c r="F106" s="220" t="s">
        <v>838</v>
      </c>
      <c r="G106" s="218"/>
      <c r="H106" s="221">
        <v>732</v>
      </c>
      <c r="I106" s="222"/>
      <c r="J106" s="218"/>
      <c r="K106" s="218"/>
      <c r="L106" s="223"/>
      <c r="M106" s="224"/>
      <c r="N106" s="225"/>
      <c r="O106" s="225"/>
      <c r="P106" s="225"/>
      <c r="Q106" s="225"/>
      <c r="R106" s="225"/>
      <c r="S106" s="225"/>
      <c r="T106" s="226"/>
      <c r="AT106" s="227" t="s">
        <v>217</v>
      </c>
      <c r="AU106" s="227" t="s">
        <v>73</v>
      </c>
      <c r="AV106" s="9" t="s">
        <v>82</v>
      </c>
      <c r="AW106" s="9" t="s">
        <v>37</v>
      </c>
      <c r="AX106" s="9" t="s">
        <v>80</v>
      </c>
      <c r="AY106" s="227" t="s">
        <v>213</v>
      </c>
    </row>
    <row r="107" s="1" customFormat="1" ht="89.25" customHeight="1">
      <c r="B107" s="43"/>
      <c r="C107" s="202" t="s">
        <v>175</v>
      </c>
      <c r="D107" s="202" t="s">
        <v>207</v>
      </c>
      <c r="E107" s="203" t="s">
        <v>839</v>
      </c>
      <c r="F107" s="204" t="s">
        <v>840</v>
      </c>
      <c r="G107" s="205" t="s">
        <v>841</v>
      </c>
      <c r="H107" s="206">
        <v>47.600000000000001</v>
      </c>
      <c r="I107" s="207"/>
      <c r="J107" s="208">
        <f>ROUND(I107*H107,2)</f>
        <v>0</v>
      </c>
      <c r="K107" s="204" t="s">
        <v>211</v>
      </c>
      <c r="L107" s="69"/>
      <c r="M107" s="209" t="s">
        <v>21</v>
      </c>
      <c r="N107" s="210" t="s">
        <v>44</v>
      </c>
      <c r="O107" s="44"/>
      <c r="P107" s="211">
        <f>O107*H107</f>
        <v>0</v>
      </c>
      <c r="Q107" s="211">
        <v>0</v>
      </c>
      <c r="R107" s="211">
        <f>Q107*H107</f>
        <v>0</v>
      </c>
      <c r="S107" s="211">
        <v>0</v>
      </c>
      <c r="T107" s="212">
        <f>S107*H107</f>
        <v>0</v>
      </c>
      <c r="AR107" s="21" t="s">
        <v>212</v>
      </c>
      <c r="AT107" s="21" t="s">
        <v>207</v>
      </c>
      <c r="AU107" s="21" t="s">
        <v>73</v>
      </c>
      <c r="AY107" s="21" t="s">
        <v>213</v>
      </c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21" t="s">
        <v>80</v>
      </c>
      <c r="BK107" s="213">
        <f>ROUND(I107*H107,2)</f>
        <v>0</v>
      </c>
      <c r="BL107" s="21" t="s">
        <v>212</v>
      </c>
      <c r="BM107" s="21" t="s">
        <v>842</v>
      </c>
    </row>
    <row r="108" s="1" customFormat="1">
      <c r="B108" s="43"/>
      <c r="C108" s="71"/>
      <c r="D108" s="214" t="s">
        <v>215</v>
      </c>
      <c r="E108" s="71"/>
      <c r="F108" s="215" t="s">
        <v>843</v>
      </c>
      <c r="G108" s="71"/>
      <c r="H108" s="71"/>
      <c r="I108" s="186"/>
      <c r="J108" s="71"/>
      <c r="K108" s="71"/>
      <c r="L108" s="69"/>
      <c r="M108" s="216"/>
      <c r="N108" s="44"/>
      <c r="O108" s="44"/>
      <c r="P108" s="44"/>
      <c r="Q108" s="44"/>
      <c r="R108" s="44"/>
      <c r="S108" s="44"/>
      <c r="T108" s="92"/>
      <c r="AT108" s="21" t="s">
        <v>215</v>
      </c>
      <c r="AU108" s="21" t="s">
        <v>73</v>
      </c>
    </row>
    <row r="109" s="9" customFormat="1">
      <c r="B109" s="217"/>
      <c r="C109" s="218"/>
      <c r="D109" s="214" t="s">
        <v>217</v>
      </c>
      <c r="E109" s="219" t="s">
        <v>21</v>
      </c>
      <c r="F109" s="220" t="s">
        <v>844</v>
      </c>
      <c r="G109" s="218"/>
      <c r="H109" s="221">
        <v>47.600000000000001</v>
      </c>
      <c r="I109" s="222"/>
      <c r="J109" s="218"/>
      <c r="K109" s="218"/>
      <c r="L109" s="223"/>
      <c r="M109" s="224"/>
      <c r="N109" s="225"/>
      <c r="O109" s="225"/>
      <c r="P109" s="225"/>
      <c r="Q109" s="225"/>
      <c r="R109" s="225"/>
      <c r="S109" s="225"/>
      <c r="T109" s="226"/>
      <c r="AT109" s="227" t="s">
        <v>217</v>
      </c>
      <c r="AU109" s="227" t="s">
        <v>73</v>
      </c>
      <c r="AV109" s="9" t="s">
        <v>82</v>
      </c>
      <c r="AW109" s="9" t="s">
        <v>37</v>
      </c>
      <c r="AX109" s="9" t="s">
        <v>80</v>
      </c>
      <c r="AY109" s="227" t="s">
        <v>213</v>
      </c>
    </row>
    <row r="110" s="1" customFormat="1" ht="51" customHeight="1">
      <c r="B110" s="43"/>
      <c r="C110" s="202" t="s">
        <v>265</v>
      </c>
      <c r="D110" s="202" t="s">
        <v>207</v>
      </c>
      <c r="E110" s="203" t="s">
        <v>845</v>
      </c>
      <c r="F110" s="204" t="s">
        <v>846</v>
      </c>
      <c r="G110" s="205" t="s">
        <v>841</v>
      </c>
      <c r="H110" s="206">
        <v>48</v>
      </c>
      <c r="I110" s="207"/>
      <c r="J110" s="208">
        <f>ROUND(I110*H110,2)</f>
        <v>0</v>
      </c>
      <c r="K110" s="204" t="s">
        <v>211</v>
      </c>
      <c r="L110" s="69"/>
      <c r="M110" s="209" t="s">
        <v>21</v>
      </c>
      <c r="N110" s="210" t="s">
        <v>44</v>
      </c>
      <c r="O110" s="44"/>
      <c r="P110" s="211">
        <f>O110*H110</f>
        <v>0</v>
      </c>
      <c r="Q110" s="211">
        <v>0</v>
      </c>
      <c r="R110" s="211">
        <f>Q110*H110</f>
        <v>0</v>
      </c>
      <c r="S110" s="211">
        <v>0</v>
      </c>
      <c r="T110" s="212">
        <f>S110*H110</f>
        <v>0</v>
      </c>
      <c r="AR110" s="21" t="s">
        <v>212</v>
      </c>
      <c r="AT110" s="21" t="s">
        <v>207</v>
      </c>
      <c r="AU110" s="21" t="s">
        <v>73</v>
      </c>
      <c r="AY110" s="21" t="s">
        <v>213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21" t="s">
        <v>80</v>
      </c>
      <c r="BK110" s="213">
        <f>ROUND(I110*H110,2)</f>
        <v>0</v>
      </c>
      <c r="BL110" s="21" t="s">
        <v>212</v>
      </c>
      <c r="BM110" s="21" t="s">
        <v>847</v>
      </c>
    </row>
    <row r="111" s="1" customFormat="1">
      <c r="B111" s="43"/>
      <c r="C111" s="71"/>
      <c r="D111" s="214" t="s">
        <v>215</v>
      </c>
      <c r="E111" s="71"/>
      <c r="F111" s="215" t="s">
        <v>848</v>
      </c>
      <c r="G111" s="71"/>
      <c r="H111" s="71"/>
      <c r="I111" s="186"/>
      <c r="J111" s="71"/>
      <c r="K111" s="71"/>
      <c r="L111" s="69"/>
      <c r="M111" s="216"/>
      <c r="N111" s="44"/>
      <c r="O111" s="44"/>
      <c r="P111" s="44"/>
      <c r="Q111" s="44"/>
      <c r="R111" s="44"/>
      <c r="S111" s="44"/>
      <c r="T111" s="92"/>
      <c r="AT111" s="21" t="s">
        <v>215</v>
      </c>
      <c r="AU111" s="21" t="s">
        <v>73</v>
      </c>
    </row>
    <row r="112" s="9" customFormat="1">
      <c r="B112" s="217"/>
      <c r="C112" s="218"/>
      <c r="D112" s="214" t="s">
        <v>217</v>
      </c>
      <c r="E112" s="219" t="s">
        <v>21</v>
      </c>
      <c r="F112" s="220" t="s">
        <v>581</v>
      </c>
      <c r="G112" s="218"/>
      <c r="H112" s="221">
        <v>48</v>
      </c>
      <c r="I112" s="222"/>
      <c r="J112" s="218"/>
      <c r="K112" s="218"/>
      <c r="L112" s="223"/>
      <c r="M112" s="224"/>
      <c r="N112" s="225"/>
      <c r="O112" s="225"/>
      <c r="P112" s="225"/>
      <c r="Q112" s="225"/>
      <c r="R112" s="225"/>
      <c r="S112" s="225"/>
      <c r="T112" s="226"/>
      <c r="AT112" s="227" t="s">
        <v>217</v>
      </c>
      <c r="AU112" s="227" t="s">
        <v>73</v>
      </c>
      <c r="AV112" s="9" t="s">
        <v>82</v>
      </c>
      <c r="AW112" s="9" t="s">
        <v>37</v>
      </c>
      <c r="AX112" s="9" t="s">
        <v>80</v>
      </c>
      <c r="AY112" s="227" t="s">
        <v>213</v>
      </c>
    </row>
    <row r="113" s="1" customFormat="1" ht="16.5" customHeight="1">
      <c r="B113" s="43"/>
      <c r="C113" s="238" t="s">
        <v>270</v>
      </c>
      <c r="D113" s="238" t="s">
        <v>232</v>
      </c>
      <c r="E113" s="239" t="s">
        <v>849</v>
      </c>
      <c r="F113" s="240" t="s">
        <v>850</v>
      </c>
      <c r="G113" s="241" t="s">
        <v>298</v>
      </c>
      <c r="H113" s="242">
        <v>62.399999999999999</v>
      </c>
      <c r="I113" s="243"/>
      <c r="J113" s="244">
        <f>ROUND(I113*H113,2)</f>
        <v>0</v>
      </c>
      <c r="K113" s="240" t="s">
        <v>211</v>
      </c>
      <c r="L113" s="245"/>
      <c r="M113" s="246" t="s">
        <v>21</v>
      </c>
      <c r="N113" s="247" t="s">
        <v>44</v>
      </c>
      <c r="O113" s="44"/>
      <c r="P113" s="211">
        <f>O113*H113</f>
        <v>0</v>
      </c>
      <c r="Q113" s="211">
        <v>1</v>
      </c>
      <c r="R113" s="211">
        <f>Q113*H113</f>
        <v>62.399999999999999</v>
      </c>
      <c r="S113" s="211">
        <v>0</v>
      </c>
      <c r="T113" s="212">
        <f>S113*H113</f>
        <v>0</v>
      </c>
      <c r="AR113" s="21" t="s">
        <v>235</v>
      </c>
      <c r="AT113" s="21" t="s">
        <v>232</v>
      </c>
      <c r="AU113" s="21" t="s">
        <v>73</v>
      </c>
      <c r="AY113" s="21" t="s">
        <v>213</v>
      </c>
      <c r="BE113" s="213">
        <f>IF(N113="základní",J113,0)</f>
        <v>0</v>
      </c>
      <c r="BF113" s="213">
        <f>IF(N113="snížená",J113,0)</f>
        <v>0</v>
      </c>
      <c r="BG113" s="213">
        <f>IF(N113="zákl. přenesená",J113,0)</f>
        <v>0</v>
      </c>
      <c r="BH113" s="213">
        <f>IF(N113="sníž. přenesená",J113,0)</f>
        <v>0</v>
      </c>
      <c r="BI113" s="213">
        <f>IF(N113="nulová",J113,0)</f>
        <v>0</v>
      </c>
      <c r="BJ113" s="21" t="s">
        <v>80</v>
      </c>
      <c r="BK113" s="213">
        <f>ROUND(I113*H113,2)</f>
        <v>0</v>
      </c>
      <c r="BL113" s="21" t="s">
        <v>212</v>
      </c>
      <c r="BM113" s="21" t="s">
        <v>851</v>
      </c>
    </row>
    <row r="114" s="9" customFormat="1">
      <c r="B114" s="217"/>
      <c r="C114" s="218"/>
      <c r="D114" s="214" t="s">
        <v>217</v>
      </c>
      <c r="E114" s="219" t="s">
        <v>21</v>
      </c>
      <c r="F114" s="220" t="s">
        <v>852</v>
      </c>
      <c r="G114" s="218"/>
      <c r="H114" s="221">
        <v>62.399999999999999</v>
      </c>
      <c r="I114" s="222"/>
      <c r="J114" s="218"/>
      <c r="K114" s="218"/>
      <c r="L114" s="223"/>
      <c r="M114" s="224"/>
      <c r="N114" s="225"/>
      <c r="O114" s="225"/>
      <c r="P114" s="225"/>
      <c r="Q114" s="225"/>
      <c r="R114" s="225"/>
      <c r="S114" s="225"/>
      <c r="T114" s="226"/>
      <c r="AT114" s="227" t="s">
        <v>217</v>
      </c>
      <c r="AU114" s="227" t="s">
        <v>73</v>
      </c>
      <c r="AV114" s="9" t="s">
        <v>82</v>
      </c>
      <c r="AW114" s="9" t="s">
        <v>37</v>
      </c>
      <c r="AX114" s="9" t="s">
        <v>80</v>
      </c>
      <c r="AY114" s="227" t="s">
        <v>213</v>
      </c>
    </row>
    <row r="115" s="1" customFormat="1" ht="153" customHeight="1">
      <c r="B115" s="43"/>
      <c r="C115" s="202" t="s">
        <v>275</v>
      </c>
      <c r="D115" s="202" t="s">
        <v>207</v>
      </c>
      <c r="E115" s="203" t="s">
        <v>853</v>
      </c>
      <c r="F115" s="204" t="s">
        <v>854</v>
      </c>
      <c r="G115" s="205" t="s">
        <v>298</v>
      </c>
      <c r="H115" s="206">
        <v>62.399999999999999</v>
      </c>
      <c r="I115" s="207"/>
      <c r="J115" s="208">
        <f>ROUND(I115*H115,2)</f>
        <v>0</v>
      </c>
      <c r="K115" s="204" t="s">
        <v>211</v>
      </c>
      <c r="L115" s="69"/>
      <c r="M115" s="209" t="s">
        <v>21</v>
      </c>
      <c r="N115" s="210" t="s">
        <v>44</v>
      </c>
      <c r="O115" s="44"/>
      <c r="P115" s="211">
        <f>O115*H115</f>
        <v>0</v>
      </c>
      <c r="Q115" s="211">
        <v>0</v>
      </c>
      <c r="R115" s="211">
        <f>Q115*H115</f>
        <v>0</v>
      </c>
      <c r="S115" s="211">
        <v>0</v>
      </c>
      <c r="T115" s="212">
        <f>S115*H115</f>
        <v>0</v>
      </c>
      <c r="AR115" s="21" t="s">
        <v>212</v>
      </c>
      <c r="AT115" s="21" t="s">
        <v>207</v>
      </c>
      <c r="AU115" s="21" t="s">
        <v>73</v>
      </c>
      <c r="AY115" s="21" t="s">
        <v>213</v>
      </c>
      <c r="BE115" s="213">
        <f>IF(N115="základní",J115,0)</f>
        <v>0</v>
      </c>
      <c r="BF115" s="213">
        <f>IF(N115="snížená",J115,0)</f>
        <v>0</v>
      </c>
      <c r="BG115" s="213">
        <f>IF(N115="zákl. přenesená",J115,0)</f>
        <v>0</v>
      </c>
      <c r="BH115" s="213">
        <f>IF(N115="sníž. přenesená",J115,0)</f>
        <v>0</v>
      </c>
      <c r="BI115" s="213">
        <f>IF(N115="nulová",J115,0)</f>
        <v>0</v>
      </c>
      <c r="BJ115" s="21" t="s">
        <v>80</v>
      </c>
      <c r="BK115" s="213">
        <f>ROUND(I115*H115,2)</f>
        <v>0</v>
      </c>
      <c r="BL115" s="21" t="s">
        <v>212</v>
      </c>
      <c r="BM115" s="21" t="s">
        <v>855</v>
      </c>
    </row>
    <row r="116" s="1" customFormat="1">
      <c r="B116" s="43"/>
      <c r="C116" s="71"/>
      <c r="D116" s="214" t="s">
        <v>215</v>
      </c>
      <c r="E116" s="71"/>
      <c r="F116" s="215" t="s">
        <v>306</v>
      </c>
      <c r="G116" s="71"/>
      <c r="H116" s="71"/>
      <c r="I116" s="186"/>
      <c r="J116" s="71"/>
      <c r="K116" s="71"/>
      <c r="L116" s="69"/>
      <c r="M116" s="216"/>
      <c r="N116" s="44"/>
      <c r="O116" s="44"/>
      <c r="P116" s="44"/>
      <c r="Q116" s="44"/>
      <c r="R116" s="44"/>
      <c r="S116" s="44"/>
      <c r="T116" s="92"/>
      <c r="AT116" s="21" t="s">
        <v>215</v>
      </c>
      <c r="AU116" s="21" t="s">
        <v>73</v>
      </c>
    </row>
    <row r="117" s="9" customFormat="1">
      <c r="B117" s="217"/>
      <c r="C117" s="218"/>
      <c r="D117" s="214" t="s">
        <v>217</v>
      </c>
      <c r="E117" s="219" t="s">
        <v>21</v>
      </c>
      <c r="F117" s="220" t="s">
        <v>856</v>
      </c>
      <c r="G117" s="218"/>
      <c r="H117" s="221">
        <v>62.399999999999999</v>
      </c>
      <c r="I117" s="222"/>
      <c r="J117" s="218"/>
      <c r="K117" s="218"/>
      <c r="L117" s="223"/>
      <c r="M117" s="224"/>
      <c r="N117" s="225"/>
      <c r="O117" s="225"/>
      <c r="P117" s="225"/>
      <c r="Q117" s="225"/>
      <c r="R117" s="225"/>
      <c r="S117" s="225"/>
      <c r="T117" s="226"/>
      <c r="AT117" s="227" t="s">
        <v>217</v>
      </c>
      <c r="AU117" s="227" t="s">
        <v>73</v>
      </c>
      <c r="AV117" s="9" t="s">
        <v>82</v>
      </c>
      <c r="AW117" s="9" t="s">
        <v>37</v>
      </c>
      <c r="AX117" s="9" t="s">
        <v>80</v>
      </c>
      <c r="AY117" s="227" t="s">
        <v>213</v>
      </c>
    </row>
    <row r="118" s="1" customFormat="1" ht="114.75" customHeight="1">
      <c r="B118" s="43"/>
      <c r="C118" s="202" t="s">
        <v>279</v>
      </c>
      <c r="D118" s="202" t="s">
        <v>207</v>
      </c>
      <c r="E118" s="203" t="s">
        <v>450</v>
      </c>
      <c r="F118" s="204" t="s">
        <v>451</v>
      </c>
      <c r="G118" s="205" t="s">
        <v>210</v>
      </c>
      <c r="H118" s="206">
        <v>18</v>
      </c>
      <c r="I118" s="207"/>
      <c r="J118" s="208">
        <f>ROUND(I118*H118,2)</f>
        <v>0</v>
      </c>
      <c r="K118" s="204" t="s">
        <v>211</v>
      </c>
      <c r="L118" s="69"/>
      <c r="M118" s="209" t="s">
        <v>21</v>
      </c>
      <c r="N118" s="210" t="s">
        <v>44</v>
      </c>
      <c r="O118" s="44"/>
      <c r="P118" s="211">
        <f>O118*H118</f>
        <v>0</v>
      </c>
      <c r="Q118" s="211">
        <v>0</v>
      </c>
      <c r="R118" s="211">
        <f>Q118*H118</f>
        <v>0</v>
      </c>
      <c r="S118" s="211">
        <v>0</v>
      </c>
      <c r="T118" s="212">
        <f>S118*H118</f>
        <v>0</v>
      </c>
      <c r="AR118" s="21" t="s">
        <v>212</v>
      </c>
      <c r="AT118" s="21" t="s">
        <v>207</v>
      </c>
      <c r="AU118" s="21" t="s">
        <v>73</v>
      </c>
      <c r="AY118" s="21" t="s">
        <v>213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21" t="s">
        <v>80</v>
      </c>
      <c r="BK118" s="213">
        <f>ROUND(I118*H118,2)</f>
        <v>0</v>
      </c>
      <c r="BL118" s="21" t="s">
        <v>212</v>
      </c>
      <c r="BM118" s="21" t="s">
        <v>857</v>
      </c>
    </row>
    <row r="119" s="1" customFormat="1">
      <c r="B119" s="43"/>
      <c r="C119" s="71"/>
      <c r="D119" s="214" t="s">
        <v>215</v>
      </c>
      <c r="E119" s="71"/>
      <c r="F119" s="215" t="s">
        <v>453</v>
      </c>
      <c r="G119" s="71"/>
      <c r="H119" s="71"/>
      <c r="I119" s="186"/>
      <c r="J119" s="71"/>
      <c r="K119" s="71"/>
      <c r="L119" s="69"/>
      <c r="M119" s="216"/>
      <c r="N119" s="44"/>
      <c r="O119" s="44"/>
      <c r="P119" s="44"/>
      <c r="Q119" s="44"/>
      <c r="R119" s="44"/>
      <c r="S119" s="44"/>
      <c r="T119" s="92"/>
      <c r="AT119" s="21" t="s">
        <v>215</v>
      </c>
      <c r="AU119" s="21" t="s">
        <v>73</v>
      </c>
    </row>
    <row r="120" s="10" customFormat="1">
      <c r="B120" s="228"/>
      <c r="C120" s="229"/>
      <c r="D120" s="214" t="s">
        <v>217</v>
      </c>
      <c r="E120" s="230" t="s">
        <v>21</v>
      </c>
      <c r="F120" s="231" t="s">
        <v>858</v>
      </c>
      <c r="G120" s="229"/>
      <c r="H120" s="230" t="s">
        <v>21</v>
      </c>
      <c r="I120" s="232"/>
      <c r="J120" s="229"/>
      <c r="K120" s="229"/>
      <c r="L120" s="233"/>
      <c r="M120" s="234"/>
      <c r="N120" s="235"/>
      <c r="O120" s="235"/>
      <c r="P120" s="235"/>
      <c r="Q120" s="235"/>
      <c r="R120" s="235"/>
      <c r="S120" s="235"/>
      <c r="T120" s="236"/>
      <c r="AT120" s="237" t="s">
        <v>217</v>
      </c>
      <c r="AU120" s="237" t="s">
        <v>73</v>
      </c>
      <c r="AV120" s="10" t="s">
        <v>80</v>
      </c>
      <c r="AW120" s="10" t="s">
        <v>37</v>
      </c>
      <c r="AX120" s="10" t="s">
        <v>73</v>
      </c>
      <c r="AY120" s="237" t="s">
        <v>213</v>
      </c>
    </row>
    <row r="121" s="9" customFormat="1">
      <c r="B121" s="217"/>
      <c r="C121" s="218"/>
      <c r="D121" s="214" t="s">
        <v>217</v>
      </c>
      <c r="E121" s="219" t="s">
        <v>21</v>
      </c>
      <c r="F121" s="220" t="s">
        <v>274</v>
      </c>
      <c r="G121" s="218"/>
      <c r="H121" s="221">
        <v>18</v>
      </c>
      <c r="I121" s="222"/>
      <c r="J121" s="218"/>
      <c r="K121" s="218"/>
      <c r="L121" s="223"/>
      <c r="M121" s="224"/>
      <c r="N121" s="225"/>
      <c r="O121" s="225"/>
      <c r="P121" s="225"/>
      <c r="Q121" s="225"/>
      <c r="R121" s="225"/>
      <c r="S121" s="225"/>
      <c r="T121" s="226"/>
      <c r="AT121" s="227" t="s">
        <v>217</v>
      </c>
      <c r="AU121" s="227" t="s">
        <v>73</v>
      </c>
      <c r="AV121" s="9" t="s">
        <v>82</v>
      </c>
      <c r="AW121" s="9" t="s">
        <v>37</v>
      </c>
      <c r="AX121" s="9" t="s">
        <v>80</v>
      </c>
      <c r="AY121" s="227" t="s">
        <v>213</v>
      </c>
    </row>
    <row r="122" s="1" customFormat="1" ht="16.5" customHeight="1">
      <c r="B122" s="43"/>
      <c r="C122" s="238" t="s">
        <v>10</v>
      </c>
      <c r="D122" s="238" t="s">
        <v>232</v>
      </c>
      <c r="E122" s="239" t="s">
        <v>859</v>
      </c>
      <c r="F122" s="240" t="s">
        <v>860</v>
      </c>
      <c r="G122" s="241" t="s">
        <v>210</v>
      </c>
      <c r="H122" s="242">
        <v>18</v>
      </c>
      <c r="I122" s="243"/>
      <c r="J122" s="244">
        <f>ROUND(I122*H122,2)</f>
        <v>0</v>
      </c>
      <c r="K122" s="240" t="s">
        <v>211</v>
      </c>
      <c r="L122" s="245"/>
      <c r="M122" s="246" t="s">
        <v>21</v>
      </c>
      <c r="N122" s="247" t="s">
        <v>44</v>
      </c>
      <c r="O122" s="44"/>
      <c r="P122" s="211">
        <f>O122*H122</f>
        <v>0</v>
      </c>
      <c r="Q122" s="211">
        <v>0.10299999999999999</v>
      </c>
      <c r="R122" s="211">
        <f>Q122*H122</f>
        <v>1.8539999999999999</v>
      </c>
      <c r="S122" s="211">
        <v>0</v>
      </c>
      <c r="T122" s="212">
        <f>S122*H122</f>
        <v>0</v>
      </c>
      <c r="AR122" s="21" t="s">
        <v>235</v>
      </c>
      <c r="AT122" s="21" t="s">
        <v>232</v>
      </c>
      <c r="AU122" s="21" t="s">
        <v>73</v>
      </c>
      <c r="AY122" s="21" t="s">
        <v>213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21" t="s">
        <v>80</v>
      </c>
      <c r="BK122" s="213">
        <f>ROUND(I122*H122,2)</f>
        <v>0</v>
      </c>
      <c r="BL122" s="21" t="s">
        <v>212</v>
      </c>
      <c r="BM122" s="21" t="s">
        <v>861</v>
      </c>
    </row>
    <row r="123" s="9" customFormat="1">
      <c r="B123" s="217"/>
      <c r="C123" s="218"/>
      <c r="D123" s="214" t="s">
        <v>217</v>
      </c>
      <c r="E123" s="219" t="s">
        <v>21</v>
      </c>
      <c r="F123" s="220" t="s">
        <v>274</v>
      </c>
      <c r="G123" s="218"/>
      <c r="H123" s="221">
        <v>18</v>
      </c>
      <c r="I123" s="222"/>
      <c r="J123" s="218"/>
      <c r="K123" s="218"/>
      <c r="L123" s="223"/>
      <c r="M123" s="224"/>
      <c r="N123" s="225"/>
      <c r="O123" s="225"/>
      <c r="P123" s="225"/>
      <c r="Q123" s="225"/>
      <c r="R123" s="225"/>
      <c r="S123" s="225"/>
      <c r="T123" s="226"/>
      <c r="AT123" s="227" t="s">
        <v>217</v>
      </c>
      <c r="AU123" s="227" t="s">
        <v>73</v>
      </c>
      <c r="AV123" s="9" t="s">
        <v>82</v>
      </c>
      <c r="AW123" s="9" t="s">
        <v>37</v>
      </c>
      <c r="AX123" s="9" t="s">
        <v>80</v>
      </c>
      <c r="AY123" s="227" t="s">
        <v>213</v>
      </c>
    </row>
    <row r="124" s="1" customFormat="1" ht="76.5" customHeight="1">
      <c r="B124" s="43"/>
      <c r="C124" s="202" t="s">
        <v>290</v>
      </c>
      <c r="D124" s="202" t="s">
        <v>207</v>
      </c>
      <c r="E124" s="203" t="s">
        <v>253</v>
      </c>
      <c r="F124" s="204" t="s">
        <v>254</v>
      </c>
      <c r="G124" s="205" t="s">
        <v>250</v>
      </c>
      <c r="H124" s="206">
        <v>6</v>
      </c>
      <c r="I124" s="207"/>
      <c r="J124" s="208">
        <f>ROUND(I124*H124,2)</f>
        <v>0</v>
      </c>
      <c r="K124" s="204" t="s">
        <v>211</v>
      </c>
      <c r="L124" s="69"/>
      <c r="M124" s="209" t="s">
        <v>21</v>
      </c>
      <c r="N124" s="210" t="s">
        <v>44</v>
      </c>
      <c r="O124" s="44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AR124" s="21" t="s">
        <v>212</v>
      </c>
      <c r="AT124" s="21" t="s">
        <v>207</v>
      </c>
      <c r="AU124" s="21" t="s">
        <v>73</v>
      </c>
      <c r="AY124" s="21" t="s">
        <v>213</v>
      </c>
      <c r="BE124" s="213">
        <f>IF(N124="základní",J124,0)</f>
        <v>0</v>
      </c>
      <c r="BF124" s="213">
        <f>IF(N124="snížená",J124,0)</f>
        <v>0</v>
      </c>
      <c r="BG124" s="213">
        <f>IF(N124="zákl. přenesená",J124,0)</f>
        <v>0</v>
      </c>
      <c r="BH124" s="213">
        <f>IF(N124="sníž. přenesená",J124,0)</f>
        <v>0</v>
      </c>
      <c r="BI124" s="213">
        <f>IF(N124="nulová",J124,0)</f>
        <v>0</v>
      </c>
      <c r="BJ124" s="21" t="s">
        <v>80</v>
      </c>
      <c r="BK124" s="213">
        <f>ROUND(I124*H124,2)</f>
        <v>0</v>
      </c>
      <c r="BL124" s="21" t="s">
        <v>212</v>
      </c>
      <c r="BM124" s="21" t="s">
        <v>862</v>
      </c>
    </row>
    <row r="125" s="1" customFormat="1">
      <c r="B125" s="43"/>
      <c r="C125" s="71"/>
      <c r="D125" s="214" t="s">
        <v>215</v>
      </c>
      <c r="E125" s="71"/>
      <c r="F125" s="215" t="s">
        <v>252</v>
      </c>
      <c r="G125" s="71"/>
      <c r="H125" s="71"/>
      <c r="I125" s="186"/>
      <c r="J125" s="71"/>
      <c r="K125" s="71"/>
      <c r="L125" s="69"/>
      <c r="M125" s="216"/>
      <c r="N125" s="44"/>
      <c r="O125" s="44"/>
      <c r="P125" s="44"/>
      <c r="Q125" s="44"/>
      <c r="R125" s="44"/>
      <c r="S125" s="44"/>
      <c r="T125" s="92"/>
      <c r="AT125" s="21" t="s">
        <v>215</v>
      </c>
      <c r="AU125" s="21" t="s">
        <v>73</v>
      </c>
    </row>
    <row r="126" s="9" customFormat="1">
      <c r="B126" s="217"/>
      <c r="C126" s="218"/>
      <c r="D126" s="214" t="s">
        <v>217</v>
      </c>
      <c r="E126" s="219" t="s">
        <v>21</v>
      </c>
      <c r="F126" s="220" t="s">
        <v>243</v>
      </c>
      <c r="G126" s="218"/>
      <c r="H126" s="221">
        <v>6</v>
      </c>
      <c r="I126" s="222"/>
      <c r="J126" s="218"/>
      <c r="K126" s="218"/>
      <c r="L126" s="223"/>
      <c r="M126" s="224"/>
      <c r="N126" s="225"/>
      <c r="O126" s="225"/>
      <c r="P126" s="225"/>
      <c r="Q126" s="225"/>
      <c r="R126" s="225"/>
      <c r="S126" s="225"/>
      <c r="T126" s="226"/>
      <c r="AT126" s="227" t="s">
        <v>217</v>
      </c>
      <c r="AU126" s="227" t="s">
        <v>73</v>
      </c>
      <c r="AV126" s="9" t="s">
        <v>82</v>
      </c>
      <c r="AW126" s="9" t="s">
        <v>37</v>
      </c>
      <c r="AX126" s="9" t="s">
        <v>80</v>
      </c>
      <c r="AY126" s="227" t="s">
        <v>213</v>
      </c>
    </row>
    <row r="127" s="1" customFormat="1" ht="102" customHeight="1">
      <c r="B127" s="43"/>
      <c r="C127" s="202" t="s">
        <v>295</v>
      </c>
      <c r="D127" s="202" t="s">
        <v>207</v>
      </c>
      <c r="E127" s="203" t="s">
        <v>337</v>
      </c>
      <c r="F127" s="204" t="s">
        <v>338</v>
      </c>
      <c r="G127" s="205" t="s">
        <v>250</v>
      </c>
      <c r="H127" s="206">
        <v>8</v>
      </c>
      <c r="I127" s="207"/>
      <c r="J127" s="208">
        <f>ROUND(I127*H127,2)</f>
        <v>0</v>
      </c>
      <c r="K127" s="204" t="s">
        <v>211</v>
      </c>
      <c r="L127" s="69"/>
      <c r="M127" s="209" t="s">
        <v>21</v>
      </c>
      <c r="N127" s="210" t="s">
        <v>44</v>
      </c>
      <c r="O127" s="44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AR127" s="21" t="s">
        <v>212</v>
      </c>
      <c r="AT127" s="21" t="s">
        <v>207</v>
      </c>
      <c r="AU127" s="21" t="s">
        <v>73</v>
      </c>
      <c r="AY127" s="21" t="s">
        <v>213</v>
      </c>
      <c r="BE127" s="213">
        <f>IF(N127="základní",J127,0)</f>
        <v>0</v>
      </c>
      <c r="BF127" s="213">
        <f>IF(N127="snížená",J127,0)</f>
        <v>0</v>
      </c>
      <c r="BG127" s="213">
        <f>IF(N127="zákl. přenesená",J127,0)</f>
        <v>0</v>
      </c>
      <c r="BH127" s="213">
        <f>IF(N127="sníž. přenesená",J127,0)</f>
        <v>0</v>
      </c>
      <c r="BI127" s="213">
        <f>IF(N127="nulová",J127,0)</f>
        <v>0</v>
      </c>
      <c r="BJ127" s="21" t="s">
        <v>80</v>
      </c>
      <c r="BK127" s="213">
        <f>ROUND(I127*H127,2)</f>
        <v>0</v>
      </c>
      <c r="BL127" s="21" t="s">
        <v>212</v>
      </c>
      <c r="BM127" s="21" t="s">
        <v>863</v>
      </c>
    </row>
    <row r="128" s="1" customFormat="1">
      <c r="B128" s="43"/>
      <c r="C128" s="71"/>
      <c r="D128" s="214" t="s">
        <v>215</v>
      </c>
      <c r="E128" s="71"/>
      <c r="F128" s="215" t="s">
        <v>340</v>
      </c>
      <c r="G128" s="71"/>
      <c r="H128" s="71"/>
      <c r="I128" s="186"/>
      <c r="J128" s="71"/>
      <c r="K128" s="71"/>
      <c r="L128" s="69"/>
      <c r="M128" s="216"/>
      <c r="N128" s="44"/>
      <c r="O128" s="44"/>
      <c r="P128" s="44"/>
      <c r="Q128" s="44"/>
      <c r="R128" s="44"/>
      <c r="S128" s="44"/>
      <c r="T128" s="92"/>
      <c r="AT128" s="21" t="s">
        <v>215</v>
      </c>
      <c r="AU128" s="21" t="s">
        <v>73</v>
      </c>
    </row>
    <row r="129" s="9" customFormat="1">
      <c r="B129" s="217"/>
      <c r="C129" s="218"/>
      <c r="D129" s="214" t="s">
        <v>217</v>
      </c>
      <c r="E129" s="219" t="s">
        <v>21</v>
      </c>
      <c r="F129" s="220" t="s">
        <v>235</v>
      </c>
      <c r="G129" s="218"/>
      <c r="H129" s="221">
        <v>8</v>
      </c>
      <c r="I129" s="222"/>
      <c r="J129" s="218"/>
      <c r="K129" s="218"/>
      <c r="L129" s="223"/>
      <c r="M129" s="224"/>
      <c r="N129" s="225"/>
      <c r="O129" s="225"/>
      <c r="P129" s="225"/>
      <c r="Q129" s="225"/>
      <c r="R129" s="225"/>
      <c r="S129" s="225"/>
      <c r="T129" s="226"/>
      <c r="AT129" s="227" t="s">
        <v>217</v>
      </c>
      <c r="AU129" s="227" t="s">
        <v>73</v>
      </c>
      <c r="AV129" s="9" t="s">
        <v>82</v>
      </c>
      <c r="AW129" s="9" t="s">
        <v>37</v>
      </c>
      <c r="AX129" s="9" t="s">
        <v>80</v>
      </c>
      <c r="AY129" s="227" t="s">
        <v>213</v>
      </c>
    </row>
    <row r="130" s="1" customFormat="1" ht="76.5" customHeight="1">
      <c r="B130" s="43"/>
      <c r="C130" s="202" t="s">
        <v>274</v>
      </c>
      <c r="D130" s="202" t="s">
        <v>207</v>
      </c>
      <c r="E130" s="203" t="s">
        <v>651</v>
      </c>
      <c r="F130" s="204" t="s">
        <v>652</v>
      </c>
      <c r="G130" s="205" t="s">
        <v>221</v>
      </c>
      <c r="H130" s="206">
        <v>500</v>
      </c>
      <c r="I130" s="207"/>
      <c r="J130" s="208">
        <f>ROUND(I130*H130,2)</f>
        <v>0</v>
      </c>
      <c r="K130" s="204" t="s">
        <v>211</v>
      </c>
      <c r="L130" s="69"/>
      <c r="M130" s="209" t="s">
        <v>21</v>
      </c>
      <c r="N130" s="210" t="s">
        <v>44</v>
      </c>
      <c r="O130" s="44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AR130" s="21" t="s">
        <v>212</v>
      </c>
      <c r="AT130" s="21" t="s">
        <v>207</v>
      </c>
      <c r="AU130" s="21" t="s">
        <v>73</v>
      </c>
      <c r="AY130" s="21" t="s">
        <v>213</v>
      </c>
      <c r="BE130" s="213">
        <f>IF(N130="základní",J130,0)</f>
        <v>0</v>
      </c>
      <c r="BF130" s="213">
        <f>IF(N130="snížená",J130,0)</f>
        <v>0</v>
      </c>
      <c r="BG130" s="213">
        <f>IF(N130="zákl. přenesená",J130,0)</f>
        <v>0</v>
      </c>
      <c r="BH130" s="213">
        <f>IF(N130="sníž. přenesená",J130,0)</f>
        <v>0</v>
      </c>
      <c r="BI130" s="213">
        <f>IF(N130="nulová",J130,0)</f>
        <v>0</v>
      </c>
      <c r="BJ130" s="21" t="s">
        <v>80</v>
      </c>
      <c r="BK130" s="213">
        <f>ROUND(I130*H130,2)</f>
        <v>0</v>
      </c>
      <c r="BL130" s="21" t="s">
        <v>212</v>
      </c>
      <c r="BM130" s="21" t="s">
        <v>864</v>
      </c>
    </row>
    <row r="131" s="1" customFormat="1">
      <c r="B131" s="43"/>
      <c r="C131" s="71"/>
      <c r="D131" s="214" t="s">
        <v>215</v>
      </c>
      <c r="E131" s="71"/>
      <c r="F131" s="215" t="s">
        <v>263</v>
      </c>
      <c r="G131" s="71"/>
      <c r="H131" s="71"/>
      <c r="I131" s="186"/>
      <c r="J131" s="71"/>
      <c r="K131" s="71"/>
      <c r="L131" s="69"/>
      <c r="M131" s="216"/>
      <c r="N131" s="44"/>
      <c r="O131" s="44"/>
      <c r="P131" s="44"/>
      <c r="Q131" s="44"/>
      <c r="R131" s="44"/>
      <c r="S131" s="44"/>
      <c r="T131" s="92"/>
      <c r="AT131" s="21" t="s">
        <v>215</v>
      </c>
      <c r="AU131" s="21" t="s">
        <v>73</v>
      </c>
    </row>
    <row r="132" s="9" customFormat="1">
      <c r="B132" s="217"/>
      <c r="C132" s="218"/>
      <c r="D132" s="214" t="s">
        <v>217</v>
      </c>
      <c r="E132" s="219" t="s">
        <v>21</v>
      </c>
      <c r="F132" s="220" t="s">
        <v>865</v>
      </c>
      <c r="G132" s="218"/>
      <c r="H132" s="221">
        <v>500</v>
      </c>
      <c r="I132" s="222"/>
      <c r="J132" s="218"/>
      <c r="K132" s="218"/>
      <c r="L132" s="223"/>
      <c r="M132" s="224"/>
      <c r="N132" s="225"/>
      <c r="O132" s="225"/>
      <c r="P132" s="225"/>
      <c r="Q132" s="225"/>
      <c r="R132" s="225"/>
      <c r="S132" s="225"/>
      <c r="T132" s="226"/>
      <c r="AT132" s="227" t="s">
        <v>217</v>
      </c>
      <c r="AU132" s="227" t="s">
        <v>73</v>
      </c>
      <c r="AV132" s="9" t="s">
        <v>82</v>
      </c>
      <c r="AW132" s="9" t="s">
        <v>37</v>
      </c>
      <c r="AX132" s="9" t="s">
        <v>80</v>
      </c>
      <c r="AY132" s="227" t="s">
        <v>213</v>
      </c>
    </row>
    <row r="133" s="1" customFormat="1" ht="63.75" customHeight="1">
      <c r="B133" s="43"/>
      <c r="C133" s="202" t="s">
        <v>352</v>
      </c>
      <c r="D133" s="202" t="s">
        <v>207</v>
      </c>
      <c r="E133" s="203" t="s">
        <v>266</v>
      </c>
      <c r="F133" s="204" t="s">
        <v>267</v>
      </c>
      <c r="G133" s="205" t="s">
        <v>250</v>
      </c>
      <c r="H133" s="206">
        <v>3</v>
      </c>
      <c r="I133" s="207"/>
      <c r="J133" s="208">
        <f>ROUND(I133*H133,2)</f>
        <v>0</v>
      </c>
      <c r="K133" s="204" t="s">
        <v>211</v>
      </c>
      <c r="L133" s="69"/>
      <c r="M133" s="209" t="s">
        <v>21</v>
      </c>
      <c r="N133" s="210" t="s">
        <v>44</v>
      </c>
      <c r="O133" s="44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AR133" s="21" t="s">
        <v>212</v>
      </c>
      <c r="AT133" s="21" t="s">
        <v>207</v>
      </c>
      <c r="AU133" s="21" t="s">
        <v>73</v>
      </c>
      <c r="AY133" s="21" t="s">
        <v>213</v>
      </c>
      <c r="BE133" s="213">
        <f>IF(N133="základní",J133,0)</f>
        <v>0</v>
      </c>
      <c r="BF133" s="213">
        <f>IF(N133="snížená",J133,0)</f>
        <v>0</v>
      </c>
      <c r="BG133" s="213">
        <f>IF(N133="zákl. přenesená",J133,0)</f>
        <v>0</v>
      </c>
      <c r="BH133" s="213">
        <f>IF(N133="sníž. přenesená",J133,0)</f>
        <v>0</v>
      </c>
      <c r="BI133" s="213">
        <f>IF(N133="nulová",J133,0)</f>
        <v>0</v>
      </c>
      <c r="BJ133" s="21" t="s">
        <v>80</v>
      </c>
      <c r="BK133" s="213">
        <f>ROUND(I133*H133,2)</f>
        <v>0</v>
      </c>
      <c r="BL133" s="21" t="s">
        <v>212</v>
      </c>
      <c r="BM133" s="21" t="s">
        <v>866</v>
      </c>
    </row>
    <row r="134" s="1" customFormat="1">
      <c r="B134" s="43"/>
      <c r="C134" s="71"/>
      <c r="D134" s="214" t="s">
        <v>215</v>
      </c>
      <c r="E134" s="71"/>
      <c r="F134" s="215" t="s">
        <v>269</v>
      </c>
      <c r="G134" s="71"/>
      <c r="H134" s="71"/>
      <c r="I134" s="186"/>
      <c r="J134" s="71"/>
      <c r="K134" s="71"/>
      <c r="L134" s="69"/>
      <c r="M134" s="216"/>
      <c r="N134" s="44"/>
      <c r="O134" s="44"/>
      <c r="P134" s="44"/>
      <c r="Q134" s="44"/>
      <c r="R134" s="44"/>
      <c r="S134" s="44"/>
      <c r="T134" s="92"/>
      <c r="AT134" s="21" t="s">
        <v>215</v>
      </c>
      <c r="AU134" s="21" t="s">
        <v>73</v>
      </c>
    </row>
    <row r="135" s="9" customFormat="1">
      <c r="B135" s="217"/>
      <c r="C135" s="218"/>
      <c r="D135" s="214" t="s">
        <v>217</v>
      </c>
      <c r="E135" s="219" t="s">
        <v>21</v>
      </c>
      <c r="F135" s="220" t="s">
        <v>226</v>
      </c>
      <c r="G135" s="218"/>
      <c r="H135" s="221">
        <v>3</v>
      </c>
      <c r="I135" s="222"/>
      <c r="J135" s="218"/>
      <c r="K135" s="218"/>
      <c r="L135" s="223"/>
      <c r="M135" s="224"/>
      <c r="N135" s="225"/>
      <c r="O135" s="225"/>
      <c r="P135" s="225"/>
      <c r="Q135" s="225"/>
      <c r="R135" s="225"/>
      <c r="S135" s="225"/>
      <c r="T135" s="226"/>
      <c r="AT135" s="227" t="s">
        <v>217</v>
      </c>
      <c r="AU135" s="227" t="s">
        <v>73</v>
      </c>
      <c r="AV135" s="9" t="s">
        <v>82</v>
      </c>
      <c r="AW135" s="9" t="s">
        <v>37</v>
      </c>
      <c r="AX135" s="9" t="s">
        <v>80</v>
      </c>
      <c r="AY135" s="227" t="s">
        <v>213</v>
      </c>
    </row>
    <row r="136" s="1" customFormat="1" ht="25.5" customHeight="1">
      <c r="B136" s="43"/>
      <c r="C136" s="202" t="s">
        <v>354</v>
      </c>
      <c r="D136" s="202" t="s">
        <v>207</v>
      </c>
      <c r="E136" s="203" t="s">
        <v>276</v>
      </c>
      <c r="F136" s="204" t="s">
        <v>277</v>
      </c>
      <c r="G136" s="205" t="s">
        <v>210</v>
      </c>
      <c r="H136" s="206">
        <v>3</v>
      </c>
      <c r="I136" s="207"/>
      <c r="J136" s="208">
        <f>ROUND(I136*H136,2)</f>
        <v>0</v>
      </c>
      <c r="K136" s="204" t="s">
        <v>211</v>
      </c>
      <c r="L136" s="69"/>
      <c r="M136" s="209" t="s">
        <v>21</v>
      </c>
      <c r="N136" s="210" t="s">
        <v>44</v>
      </c>
      <c r="O136" s="44"/>
      <c r="P136" s="211">
        <f>O136*H136</f>
        <v>0</v>
      </c>
      <c r="Q136" s="211">
        <v>0</v>
      </c>
      <c r="R136" s="211">
        <f>Q136*H136</f>
        <v>0</v>
      </c>
      <c r="S136" s="211">
        <v>0</v>
      </c>
      <c r="T136" s="212">
        <f>S136*H136</f>
        <v>0</v>
      </c>
      <c r="AR136" s="21" t="s">
        <v>212</v>
      </c>
      <c r="AT136" s="21" t="s">
        <v>207</v>
      </c>
      <c r="AU136" s="21" t="s">
        <v>73</v>
      </c>
      <c r="AY136" s="21" t="s">
        <v>213</v>
      </c>
      <c r="BE136" s="213">
        <f>IF(N136="základní",J136,0)</f>
        <v>0</v>
      </c>
      <c r="BF136" s="213">
        <f>IF(N136="snížená",J136,0)</f>
        <v>0</v>
      </c>
      <c r="BG136" s="213">
        <f>IF(N136="zákl. přenesená",J136,0)</f>
        <v>0</v>
      </c>
      <c r="BH136" s="213">
        <f>IF(N136="sníž. přenesená",J136,0)</f>
        <v>0</v>
      </c>
      <c r="BI136" s="213">
        <f>IF(N136="nulová",J136,0)</f>
        <v>0</v>
      </c>
      <c r="BJ136" s="21" t="s">
        <v>80</v>
      </c>
      <c r="BK136" s="213">
        <f>ROUND(I136*H136,2)</f>
        <v>0</v>
      </c>
      <c r="BL136" s="21" t="s">
        <v>212</v>
      </c>
      <c r="BM136" s="21" t="s">
        <v>867</v>
      </c>
    </row>
    <row r="137" s="9" customFormat="1">
      <c r="B137" s="217"/>
      <c r="C137" s="218"/>
      <c r="D137" s="214" t="s">
        <v>217</v>
      </c>
      <c r="E137" s="219" t="s">
        <v>21</v>
      </c>
      <c r="F137" s="220" t="s">
        <v>226</v>
      </c>
      <c r="G137" s="218"/>
      <c r="H137" s="221">
        <v>3</v>
      </c>
      <c r="I137" s="222"/>
      <c r="J137" s="218"/>
      <c r="K137" s="218"/>
      <c r="L137" s="223"/>
      <c r="M137" s="224"/>
      <c r="N137" s="225"/>
      <c r="O137" s="225"/>
      <c r="P137" s="225"/>
      <c r="Q137" s="225"/>
      <c r="R137" s="225"/>
      <c r="S137" s="225"/>
      <c r="T137" s="226"/>
      <c r="AT137" s="227" t="s">
        <v>217</v>
      </c>
      <c r="AU137" s="227" t="s">
        <v>73</v>
      </c>
      <c r="AV137" s="9" t="s">
        <v>82</v>
      </c>
      <c r="AW137" s="9" t="s">
        <v>37</v>
      </c>
      <c r="AX137" s="9" t="s">
        <v>80</v>
      </c>
      <c r="AY137" s="227" t="s">
        <v>213</v>
      </c>
    </row>
    <row r="138" s="1" customFormat="1" ht="38.25" customHeight="1">
      <c r="B138" s="43"/>
      <c r="C138" s="202" t="s">
        <v>9</v>
      </c>
      <c r="D138" s="202" t="s">
        <v>207</v>
      </c>
      <c r="E138" s="203" t="s">
        <v>271</v>
      </c>
      <c r="F138" s="204" t="s">
        <v>272</v>
      </c>
      <c r="G138" s="205" t="s">
        <v>210</v>
      </c>
      <c r="H138" s="206">
        <v>3</v>
      </c>
      <c r="I138" s="207"/>
      <c r="J138" s="208">
        <f>ROUND(I138*H138,2)</f>
        <v>0</v>
      </c>
      <c r="K138" s="204" t="s">
        <v>211</v>
      </c>
      <c r="L138" s="69"/>
      <c r="M138" s="209" t="s">
        <v>21</v>
      </c>
      <c r="N138" s="210" t="s">
        <v>44</v>
      </c>
      <c r="O138" s="44"/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AR138" s="21" t="s">
        <v>212</v>
      </c>
      <c r="AT138" s="21" t="s">
        <v>207</v>
      </c>
      <c r="AU138" s="21" t="s">
        <v>73</v>
      </c>
      <c r="AY138" s="21" t="s">
        <v>213</v>
      </c>
      <c r="BE138" s="213">
        <f>IF(N138="základní",J138,0)</f>
        <v>0</v>
      </c>
      <c r="BF138" s="213">
        <f>IF(N138="snížená",J138,0)</f>
        <v>0</v>
      </c>
      <c r="BG138" s="213">
        <f>IF(N138="zákl. přenesená",J138,0)</f>
        <v>0</v>
      </c>
      <c r="BH138" s="213">
        <f>IF(N138="sníž. přenesená",J138,0)</f>
        <v>0</v>
      </c>
      <c r="BI138" s="213">
        <f>IF(N138="nulová",J138,0)</f>
        <v>0</v>
      </c>
      <c r="BJ138" s="21" t="s">
        <v>80</v>
      </c>
      <c r="BK138" s="213">
        <f>ROUND(I138*H138,2)</f>
        <v>0</v>
      </c>
      <c r="BL138" s="21" t="s">
        <v>212</v>
      </c>
      <c r="BM138" s="21" t="s">
        <v>868</v>
      </c>
    </row>
    <row r="139" s="9" customFormat="1">
      <c r="B139" s="217"/>
      <c r="C139" s="218"/>
      <c r="D139" s="214" t="s">
        <v>217</v>
      </c>
      <c r="E139" s="219" t="s">
        <v>21</v>
      </c>
      <c r="F139" s="220" t="s">
        <v>226</v>
      </c>
      <c r="G139" s="218"/>
      <c r="H139" s="221">
        <v>3</v>
      </c>
      <c r="I139" s="222"/>
      <c r="J139" s="218"/>
      <c r="K139" s="218"/>
      <c r="L139" s="223"/>
      <c r="M139" s="224"/>
      <c r="N139" s="225"/>
      <c r="O139" s="225"/>
      <c r="P139" s="225"/>
      <c r="Q139" s="225"/>
      <c r="R139" s="225"/>
      <c r="S139" s="225"/>
      <c r="T139" s="226"/>
      <c r="AT139" s="227" t="s">
        <v>217</v>
      </c>
      <c r="AU139" s="227" t="s">
        <v>73</v>
      </c>
      <c r="AV139" s="9" t="s">
        <v>82</v>
      </c>
      <c r="AW139" s="9" t="s">
        <v>37</v>
      </c>
      <c r="AX139" s="9" t="s">
        <v>80</v>
      </c>
      <c r="AY139" s="227" t="s">
        <v>213</v>
      </c>
    </row>
    <row r="140" s="1" customFormat="1" ht="38.25" customHeight="1">
      <c r="B140" s="43"/>
      <c r="C140" s="202" t="s">
        <v>309</v>
      </c>
      <c r="D140" s="202" t="s">
        <v>207</v>
      </c>
      <c r="E140" s="203" t="s">
        <v>291</v>
      </c>
      <c r="F140" s="204" t="s">
        <v>292</v>
      </c>
      <c r="G140" s="205" t="s">
        <v>210</v>
      </c>
      <c r="H140" s="206">
        <v>25</v>
      </c>
      <c r="I140" s="207"/>
      <c r="J140" s="208">
        <f>ROUND(I140*H140,2)</f>
        <v>0</v>
      </c>
      <c r="K140" s="204" t="s">
        <v>211</v>
      </c>
      <c r="L140" s="69"/>
      <c r="M140" s="209" t="s">
        <v>21</v>
      </c>
      <c r="N140" s="210" t="s">
        <v>44</v>
      </c>
      <c r="O140" s="44"/>
      <c r="P140" s="211">
        <f>O140*H140</f>
        <v>0</v>
      </c>
      <c r="Q140" s="211">
        <v>0</v>
      </c>
      <c r="R140" s="211">
        <f>Q140*H140</f>
        <v>0</v>
      </c>
      <c r="S140" s="211">
        <v>0</v>
      </c>
      <c r="T140" s="212">
        <f>S140*H140</f>
        <v>0</v>
      </c>
      <c r="AR140" s="21" t="s">
        <v>212</v>
      </c>
      <c r="AT140" s="21" t="s">
        <v>207</v>
      </c>
      <c r="AU140" s="21" t="s">
        <v>73</v>
      </c>
      <c r="AY140" s="21" t="s">
        <v>213</v>
      </c>
      <c r="BE140" s="213">
        <f>IF(N140="základní",J140,0)</f>
        <v>0</v>
      </c>
      <c r="BF140" s="213">
        <f>IF(N140="snížená",J140,0)</f>
        <v>0</v>
      </c>
      <c r="BG140" s="213">
        <f>IF(N140="zákl. přenesená",J140,0)</f>
        <v>0</v>
      </c>
      <c r="BH140" s="213">
        <f>IF(N140="sníž. přenesená",J140,0)</f>
        <v>0</v>
      </c>
      <c r="BI140" s="213">
        <f>IF(N140="nulová",J140,0)</f>
        <v>0</v>
      </c>
      <c r="BJ140" s="21" t="s">
        <v>80</v>
      </c>
      <c r="BK140" s="213">
        <f>ROUND(I140*H140,2)</f>
        <v>0</v>
      </c>
      <c r="BL140" s="21" t="s">
        <v>212</v>
      </c>
      <c r="BM140" s="21" t="s">
        <v>869</v>
      </c>
    </row>
    <row r="141" s="1" customFormat="1">
      <c r="B141" s="43"/>
      <c r="C141" s="71"/>
      <c r="D141" s="214" t="s">
        <v>215</v>
      </c>
      <c r="E141" s="71"/>
      <c r="F141" s="215" t="s">
        <v>216</v>
      </c>
      <c r="G141" s="71"/>
      <c r="H141" s="71"/>
      <c r="I141" s="186"/>
      <c r="J141" s="71"/>
      <c r="K141" s="71"/>
      <c r="L141" s="69"/>
      <c r="M141" s="216"/>
      <c r="N141" s="44"/>
      <c r="O141" s="44"/>
      <c r="P141" s="44"/>
      <c r="Q141" s="44"/>
      <c r="R141" s="44"/>
      <c r="S141" s="44"/>
      <c r="T141" s="92"/>
      <c r="AT141" s="21" t="s">
        <v>215</v>
      </c>
      <c r="AU141" s="21" t="s">
        <v>73</v>
      </c>
    </row>
    <row r="142" s="9" customFormat="1">
      <c r="B142" s="217"/>
      <c r="C142" s="218"/>
      <c r="D142" s="214" t="s">
        <v>217</v>
      </c>
      <c r="E142" s="219" t="s">
        <v>21</v>
      </c>
      <c r="F142" s="220" t="s">
        <v>535</v>
      </c>
      <c r="G142" s="218"/>
      <c r="H142" s="221">
        <v>25</v>
      </c>
      <c r="I142" s="222"/>
      <c r="J142" s="218"/>
      <c r="K142" s="218"/>
      <c r="L142" s="223"/>
      <c r="M142" s="224"/>
      <c r="N142" s="225"/>
      <c r="O142" s="225"/>
      <c r="P142" s="225"/>
      <c r="Q142" s="225"/>
      <c r="R142" s="225"/>
      <c r="S142" s="225"/>
      <c r="T142" s="226"/>
      <c r="AT142" s="227" t="s">
        <v>217</v>
      </c>
      <c r="AU142" s="227" t="s">
        <v>73</v>
      </c>
      <c r="AV142" s="9" t="s">
        <v>82</v>
      </c>
      <c r="AW142" s="9" t="s">
        <v>37</v>
      </c>
      <c r="AX142" s="9" t="s">
        <v>80</v>
      </c>
      <c r="AY142" s="227" t="s">
        <v>213</v>
      </c>
    </row>
    <row r="143" s="1" customFormat="1" ht="63.75" customHeight="1">
      <c r="B143" s="43"/>
      <c r="C143" s="202" t="s">
        <v>532</v>
      </c>
      <c r="D143" s="202" t="s">
        <v>207</v>
      </c>
      <c r="E143" s="203" t="s">
        <v>296</v>
      </c>
      <c r="F143" s="204" t="s">
        <v>297</v>
      </c>
      <c r="G143" s="205" t="s">
        <v>298</v>
      </c>
      <c r="H143" s="206">
        <v>15.92</v>
      </c>
      <c r="I143" s="207"/>
      <c r="J143" s="208">
        <f>ROUND(I143*H143,2)</f>
        <v>0</v>
      </c>
      <c r="K143" s="204" t="s">
        <v>211</v>
      </c>
      <c r="L143" s="69"/>
      <c r="M143" s="209" t="s">
        <v>21</v>
      </c>
      <c r="N143" s="210" t="s">
        <v>44</v>
      </c>
      <c r="O143" s="44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AR143" s="21" t="s">
        <v>212</v>
      </c>
      <c r="AT143" s="21" t="s">
        <v>207</v>
      </c>
      <c r="AU143" s="21" t="s">
        <v>73</v>
      </c>
      <c r="AY143" s="21" t="s">
        <v>213</v>
      </c>
      <c r="BE143" s="213">
        <f>IF(N143="základní",J143,0)</f>
        <v>0</v>
      </c>
      <c r="BF143" s="213">
        <f>IF(N143="snížená",J143,0)</f>
        <v>0</v>
      </c>
      <c r="BG143" s="213">
        <f>IF(N143="zákl. přenesená",J143,0)</f>
        <v>0</v>
      </c>
      <c r="BH143" s="213">
        <f>IF(N143="sníž. přenesená",J143,0)</f>
        <v>0</v>
      </c>
      <c r="BI143" s="213">
        <f>IF(N143="nulová",J143,0)</f>
        <v>0</v>
      </c>
      <c r="BJ143" s="21" t="s">
        <v>80</v>
      </c>
      <c r="BK143" s="213">
        <f>ROUND(I143*H143,2)</f>
        <v>0</v>
      </c>
      <c r="BL143" s="21" t="s">
        <v>212</v>
      </c>
      <c r="BM143" s="21" t="s">
        <v>870</v>
      </c>
    </row>
    <row r="144" s="1" customFormat="1">
      <c r="B144" s="43"/>
      <c r="C144" s="71"/>
      <c r="D144" s="214" t="s">
        <v>215</v>
      </c>
      <c r="E144" s="71"/>
      <c r="F144" s="215" t="s">
        <v>300</v>
      </c>
      <c r="G144" s="71"/>
      <c r="H144" s="71"/>
      <c r="I144" s="186"/>
      <c r="J144" s="71"/>
      <c r="K144" s="71"/>
      <c r="L144" s="69"/>
      <c r="M144" s="216"/>
      <c r="N144" s="44"/>
      <c r="O144" s="44"/>
      <c r="P144" s="44"/>
      <c r="Q144" s="44"/>
      <c r="R144" s="44"/>
      <c r="S144" s="44"/>
      <c r="T144" s="92"/>
      <c r="AT144" s="21" t="s">
        <v>215</v>
      </c>
      <c r="AU144" s="21" t="s">
        <v>73</v>
      </c>
    </row>
    <row r="145" s="10" customFormat="1">
      <c r="B145" s="228"/>
      <c r="C145" s="229"/>
      <c r="D145" s="214" t="s">
        <v>217</v>
      </c>
      <c r="E145" s="230" t="s">
        <v>21</v>
      </c>
      <c r="F145" s="231" t="s">
        <v>301</v>
      </c>
      <c r="G145" s="229"/>
      <c r="H145" s="230" t="s">
        <v>21</v>
      </c>
      <c r="I145" s="232"/>
      <c r="J145" s="229"/>
      <c r="K145" s="229"/>
      <c r="L145" s="233"/>
      <c r="M145" s="234"/>
      <c r="N145" s="235"/>
      <c r="O145" s="235"/>
      <c r="P145" s="235"/>
      <c r="Q145" s="235"/>
      <c r="R145" s="235"/>
      <c r="S145" s="235"/>
      <c r="T145" s="236"/>
      <c r="AT145" s="237" t="s">
        <v>217</v>
      </c>
      <c r="AU145" s="237" t="s">
        <v>73</v>
      </c>
      <c r="AV145" s="10" t="s">
        <v>80</v>
      </c>
      <c r="AW145" s="10" t="s">
        <v>37</v>
      </c>
      <c r="AX145" s="10" t="s">
        <v>73</v>
      </c>
      <c r="AY145" s="237" t="s">
        <v>213</v>
      </c>
    </row>
    <row r="146" s="9" customFormat="1">
      <c r="B146" s="217"/>
      <c r="C146" s="218"/>
      <c r="D146" s="214" t="s">
        <v>217</v>
      </c>
      <c r="E146" s="219" t="s">
        <v>21</v>
      </c>
      <c r="F146" s="220" t="s">
        <v>871</v>
      </c>
      <c r="G146" s="218"/>
      <c r="H146" s="221">
        <v>15.92</v>
      </c>
      <c r="I146" s="222"/>
      <c r="J146" s="218"/>
      <c r="K146" s="218"/>
      <c r="L146" s="223"/>
      <c r="M146" s="224"/>
      <c r="N146" s="225"/>
      <c r="O146" s="225"/>
      <c r="P146" s="225"/>
      <c r="Q146" s="225"/>
      <c r="R146" s="225"/>
      <c r="S146" s="225"/>
      <c r="T146" s="226"/>
      <c r="AT146" s="227" t="s">
        <v>217</v>
      </c>
      <c r="AU146" s="227" t="s">
        <v>73</v>
      </c>
      <c r="AV146" s="9" t="s">
        <v>82</v>
      </c>
      <c r="AW146" s="9" t="s">
        <v>37</v>
      </c>
      <c r="AX146" s="9" t="s">
        <v>80</v>
      </c>
      <c r="AY146" s="227" t="s">
        <v>213</v>
      </c>
    </row>
    <row r="147" s="1" customFormat="1" ht="153" customHeight="1">
      <c r="B147" s="43"/>
      <c r="C147" s="202" t="s">
        <v>218</v>
      </c>
      <c r="D147" s="202" t="s">
        <v>207</v>
      </c>
      <c r="E147" s="203" t="s">
        <v>303</v>
      </c>
      <c r="F147" s="204" t="s">
        <v>304</v>
      </c>
      <c r="G147" s="205" t="s">
        <v>298</v>
      </c>
      <c r="H147" s="206">
        <v>15.92</v>
      </c>
      <c r="I147" s="207"/>
      <c r="J147" s="208">
        <f>ROUND(I147*H147,2)</f>
        <v>0</v>
      </c>
      <c r="K147" s="204" t="s">
        <v>211</v>
      </c>
      <c r="L147" s="69"/>
      <c r="M147" s="209" t="s">
        <v>21</v>
      </c>
      <c r="N147" s="210" t="s">
        <v>44</v>
      </c>
      <c r="O147" s="44"/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2">
        <f>S147*H147</f>
        <v>0</v>
      </c>
      <c r="AR147" s="21" t="s">
        <v>212</v>
      </c>
      <c r="AT147" s="21" t="s">
        <v>207</v>
      </c>
      <c r="AU147" s="21" t="s">
        <v>73</v>
      </c>
      <c r="AY147" s="21" t="s">
        <v>213</v>
      </c>
      <c r="BE147" s="213">
        <f>IF(N147="základní",J147,0)</f>
        <v>0</v>
      </c>
      <c r="BF147" s="213">
        <f>IF(N147="snížená",J147,0)</f>
        <v>0</v>
      </c>
      <c r="BG147" s="213">
        <f>IF(N147="zákl. přenesená",J147,0)</f>
        <v>0</v>
      </c>
      <c r="BH147" s="213">
        <f>IF(N147="sníž. přenesená",J147,0)</f>
        <v>0</v>
      </c>
      <c r="BI147" s="213">
        <f>IF(N147="nulová",J147,0)</f>
        <v>0</v>
      </c>
      <c r="BJ147" s="21" t="s">
        <v>80</v>
      </c>
      <c r="BK147" s="213">
        <f>ROUND(I147*H147,2)</f>
        <v>0</v>
      </c>
      <c r="BL147" s="21" t="s">
        <v>212</v>
      </c>
      <c r="BM147" s="21" t="s">
        <v>872</v>
      </c>
    </row>
    <row r="148" s="1" customFormat="1">
      <c r="B148" s="43"/>
      <c r="C148" s="71"/>
      <c r="D148" s="214" t="s">
        <v>215</v>
      </c>
      <c r="E148" s="71"/>
      <c r="F148" s="215" t="s">
        <v>306</v>
      </c>
      <c r="G148" s="71"/>
      <c r="H148" s="71"/>
      <c r="I148" s="186"/>
      <c r="J148" s="71"/>
      <c r="K148" s="71"/>
      <c r="L148" s="69"/>
      <c r="M148" s="216"/>
      <c r="N148" s="44"/>
      <c r="O148" s="44"/>
      <c r="P148" s="44"/>
      <c r="Q148" s="44"/>
      <c r="R148" s="44"/>
      <c r="S148" s="44"/>
      <c r="T148" s="92"/>
      <c r="AT148" s="21" t="s">
        <v>215</v>
      </c>
      <c r="AU148" s="21" t="s">
        <v>73</v>
      </c>
    </row>
    <row r="149" s="10" customFormat="1">
      <c r="B149" s="228"/>
      <c r="C149" s="229"/>
      <c r="D149" s="214" t="s">
        <v>217</v>
      </c>
      <c r="E149" s="230" t="s">
        <v>21</v>
      </c>
      <c r="F149" s="231" t="s">
        <v>301</v>
      </c>
      <c r="G149" s="229"/>
      <c r="H149" s="230" t="s">
        <v>21</v>
      </c>
      <c r="I149" s="232"/>
      <c r="J149" s="229"/>
      <c r="K149" s="229"/>
      <c r="L149" s="233"/>
      <c r="M149" s="234"/>
      <c r="N149" s="235"/>
      <c r="O149" s="235"/>
      <c r="P149" s="235"/>
      <c r="Q149" s="235"/>
      <c r="R149" s="235"/>
      <c r="S149" s="235"/>
      <c r="T149" s="236"/>
      <c r="AT149" s="237" t="s">
        <v>217</v>
      </c>
      <c r="AU149" s="237" t="s">
        <v>73</v>
      </c>
      <c r="AV149" s="10" t="s">
        <v>80</v>
      </c>
      <c r="AW149" s="10" t="s">
        <v>37</v>
      </c>
      <c r="AX149" s="10" t="s">
        <v>73</v>
      </c>
      <c r="AY149" s="237" t="s">
        <v>213</v>
      </c>
    </row>
    <row r="150" s="9" customFormat="1">
      <c r="B150" s="217"/>
      <c r="C150" s="218"/>
      <c r="D150" s="214" t="s">
        <v>217</v>
      </c>
      <c r="E150" s="219" t="s">
        <v>21</v>
      </c>
      <c r="F150" s="220" t="s">
        <v>871</v>
      </c>
      <c r="G150" s="218"/>
      <c r="H150" s="221">
        <v>15.92</v>
      </c>
      <c r="I150" s="222"/>
      <c r="J150" s="218"/>
      <c r="K150" s="218"/>
      <c r="L150" s="223"/>
      <c r="M150" s="248"/>
      <c r="N150" s="249"/>
      <c r="O150" s="249"/>
      <c r="P150" s="249"/>
      <c r="Q150" s="249"/>
      <c r="R150" s="249"/>
      <c r="S150" s="249"/>
      <c r="T150" s="250"/>
      <c r="AT150" s="227" t="s">
        <v>217</v>
      </c>
      <c r="AU150" s="227" t="s">
        <v>73</v>
      </c>
      <c r="AV150" s="9" t="s">
        <v>82</v>
      </c>
      <c r="AW150" s="9" t="s">
        <v>37</v>
      </c>
      <c r="AX150" s="9" t="s">
        <v>80</v>
      </c>
      <c r="AY150" s="227" t="s">
        <v>213</v>
      </c>
    </row>
    <row r="151" s="1" customFormat="1" ht="6.96" customHeight="1">
      <c r="B151" s="64"/>
      <c r="C151" s="65"/>
      <c r="D151" s="65"/>
      <c r="E151" s="65"/>
      <c r="F151" s="65"/>
      <c r="G151" s="65"/>
      <c r="H151" s="65"/>
      <c r="I151" s="175"/>
      <c r="J151" s="65"/>
      <c r="K151" s="65"/>
      <c r="L151" s="69"/>
    </row>
  </sheetData>
  <sheetProtection sheet="1" autoFilter="0" formatColumns="0" formatRows="0" objects="1" scenarios="1" spinCount="100000" saltValue="TpXO2bIPOXY4SrZhsTV13Tmxr8UBaatgmmVRg5oUlPzsU2R0Wt0cJdpMVHV3MqXUq6txyLbiDDJoRyhuwq3SEQ==" hashValue="TUyAzzl1a1FJUSFzJdSHlHoqvlAKuxaWyi/PUaIMwLfxlIZfG+AmQCJVUtLyKqSahHRnfOfr4FNsGFpvF1K1jQ==" algorithmName="SHA-512" password="CC35"/>
  <autoFilter ref="C81:K150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0:H70"/>
    <mergeCell ref="E72:H72"/>
    <mergeCell ref="E74:H74"/>
    <mergeCell ref="G1:H1"/>
    <mergeCell ref="L2:V2"/>
  </mergeCells>
  <hyperlinks>
    <hyperlink ref="F1:G1" location="C2" display="1) Krycí list soupisu"/>
    <hyperlink ref="G1:H1" location="C58" display="2) Rekapitulace"/>
    <hyperlink ref="J1" location="C81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178</v>
      </c>
      <c r="G1" s="148" t="s">
        <v>179</v>
      </c>
      <c r="H1" s="148"/>
      <c r="I1" s="149"/>
      <c r="J1" s="148" t="s">
        <v>180</v>
      </c>
      <c r="K1" s="147" t="s">
        <v>181</v>
      </c>
      <c r="L1" s="148" t="s">
        <v>182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153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82</v>
      </c>
    </row>
    <row r="4" ht="36.96" customHeight="1">
      <c r="B4" s="25"/>
      <c r="C4" s="26"/>
      <c r="D4" s="27" t="s">
        <v>183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zakázky'!K6</f>
        <v>Výměna kolejnic u ST Ústí n.L. v úseku Mělník - Děčín východ a navazujících tratích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184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717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186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873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21</v>
      </c>
      <c r="K13" s="48"/>
    </row>
    <row r="14" s="1" customFormat="1" ht="14.4" customHeight="1">
      <c r="B14" s="43"/>
      <c r="C14" s="44"/>
      <c r="D14" s="37" t="s">
        <v>23</v>
      </c>
      <c r="E14" s="44"/>
      <c r="F14" s="32" t="s">
        <v>24</v>
      </c>
      <c r="G14" s="44"/>
      <c r="H14" s="44"/>
      <c r="I14" s="155" t="s">
        <v>25</v>
      </c>
      <c r="J14" s="156" t="str">
        <f>'Rekapitulace zakázky'!AN8</f>
        <v>17. 10. 2018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27</v>
      </c>
      <c r="E16" s="44"/>
      <c r="F16" s="44"/>
      <c r="G16" s="44"/>
      <c r="H16" s="44"/>
      <c r="I16" s="155" t="s">
        <v>28</v>
      </c>
      <c r="J16" s="32" t="s">
        <v>29</v>
      </c>
      <c r="K16" s="48"/>
    </row>
    <row r="17" s="1" customFormat="1" ht="18" customHeight="1">
      <c r="B17" s="43"/>
      <c r="C17" s="44"/>
      <c r="D17" s="44"/>
      <c r="E17" s="32" t="s">
        <v>30</v>
      </c>
      <c r="F17" s="44"/>
      <c r="G17" s="44"/>
      <c r="H17" s="44"/>
      <c r="I17" s="155" t="s">
        <v>31</v>
      </c>
      <c r="J17" s="32" t="s">
        <v>32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33</v>
      </c>
      <c r="E19" s="44"/>
      <c r="F19" s="44"/>
      <c r="G19" s="44"/>
      <c r="H19" s="44"/>
      <c r="I19" s="155" t="s">
        <v>28</v>
      </c>
      <c r="J19" s="32" t="str">
        <f>IF('Rekapitulace zakázky'!AN13="Vyplň údaj","",IF('Rekapitulace zakázky'!AN13="","",'Rekapitulace zakázky'!AN13))</f>
        <v/>
      </c>
      <c r="K19" s="48"/>
    </row>
    <row r="20" s="1" customFormat="1" ht="18" customHeight="1">
      <c r="B20" s="43"/>
      <c r="C20" s="44"/>
      <c r="D20" s="44"/>
      <c r="E20" s="32" t="str">
        <f>IF('Rekapitulace zakázky'!E14="Vyplň údaj","",IF('Rekapitulace zakázky'!E14="","",'Rekapitulace zakázky'!E14))</f>
        <v/>
      </c>
      <c r="F20" s="44"/>
      <c r="G20" s="44"/>
      <c r="H20" s="44"/>
      <c r="I20" s="155" t="s">
        <v>31</v>
      </c>
      <c r="J20" s="32" t="str">
        <f>IF('Rekapitulace zakázky'!AN14="Vyplň údaj","",IF('Rekapitulace zakázky'!AN14="","",'Rekapitulace zakázky'!AN14))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35</v>
      </c>
      <c r="E22" s="44"/>
      <c r="F22" s="44"/>
      <c r="G22" s="44"/>
      <c r="H22" s="44"/>
      <c r="I22" s="155" t="s">
        <v>28</v>
      </c>
      <c r="J22" s="32" t="str">
        <f>IF('Rekapitulace zakázky'!AN16="","",'Rekapitulace zakázky'!AN16)</f>
        <v/>
      </c>
      <c r="K22" s="48"/>
    </row>
    <row r="23" s="1" customFormat="1" ht="18" customHeight="1">
      <c r="B23" s="43"/>
      <c r="C23" s="44"/>
      <c r="D23" s="44"/>
      <c r="E23" s="32" t="str">
        <f>IF('Rekapitulace zakázky'!E17="","",'Rekapitulace zakázky'!E17)</f>
        <v xml:space="preserve"> </v>
      </c>
      <c r="F23" s="44"/>
      <c r="G23" s="44"/>
      <c r="H23" s="44"/>
      <c r="I23" s="155" t="s">
        <v>31</v>
      </c>
      <c r="J23" s="32" t="str">
        <f>IF('Rekapitulace zakázky'!AN17="","",'Rekapitulace zakázky'!AN17)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38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21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39</v>
      </c>
      <c r="E29" s="44"/>
      <c r="F29" s="44"/>
      <c r="G29" s="44"/>
      <c r="H29" s="44"/>
      <c r="I29" s="153"/>
      <c r="J29" s="164">
        <f>ROUND(J82,2)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41</v>
      </c>
      <c r="G31" s="44"/>
      <c r="H31" s="44"/>
      <c r="I31" s="165" t="s">
        <v>40</v>
      </c>
      <c r="J31" s="49" t="s">
        <v>42</v>
      </c>
      <c r="K31" s="48"/>
    </row>
    <row r="32" s="1" customFormat="1" ht="14.4" customHeight="1">
      <c r="B32" s="43"/>
      <c r="C32" s="44"/>
      <c r="D32" s="52" t="s">
        <v>43</v>
      </c>
      <c r="E32" s="52" t="s">
        <v>44</v>
      </c>
      <c r="F32" s="166">
        <f>ROUND(SUM(BE82:BE145), 2)</f>
        <v>0</v>
      </c>
      <c r="G32" s="44"/>
      <c r="H32" s="44"/>
      <c r="I32" s="167">
        <v>0.20999999999999999</v>
      </c>
      <c r="J32" s="166">
        <f>ROUND(ROUND((SUM(BE82:BE145)), 2)*I32, 2)</f>
        <v>0</v>
      </c>
      <c r="K32" s="48"/>
    </row>
    <row r="33" s="1" customFormat="1" ht="14.4" customHeight="1">
      <c r="B33" s="43"/>
      <c r="C33" s="44"/>
      <c r="D33" s="44"/>
      <c r="E33" s="52" t="s">
        <v>45</v>
      </c>
      <c r="F33" s="166">
        <f>ROUND(SUM(BF82:BF145), 2)</f>
        <v>0</v>
      </c>
      <c r="G33" s="44"/>
      <c r="H33" s="44"/>
      <c r="I33" s="167">
        <v>0.14999999999999999</v>
      </c>
      <c r="J33" s="166">
        <f>ROUND(ROUND((SUM(BF82:BF145)),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46</v>
      </c>
      <c r="F34" s="166">
        <f>ROUND(SUM(BG82:BG145),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47</v>
      </c>
      <c r="F35" s="166">
        <f>ROUND(SUM(BH82:BH145),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48</v>
      </c>
      <c r="F36" s="166">
        <f>ROUND(SUM(BI82:BI145),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49</v>
      </c>
      <c r="E38" s="95"/>
      <c r="F38" s="95"/>
      <c r="G38" s="170" t="s">
        <v>50</v>
      </c>
      <c r="H38" s="171" t="s">
        <v>51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188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Výměna kolejnic u ST Ústí n.L. v úseku Mělník - Děčín východ a navazujících tratích</v>
      </c>
      <c r="F47" s="37"/>
      <c r="G47" s="37"/>
      <c r="H47" s="37"/>
      <c r="I47" s="153"/>
      <c r="J47" s="44"/>
      <c r="K47" s="48"/>
    </row>
    <row r="48">
      <c r="B48" s="25"/>
      <c r="C48" s="37" t="s">
        <v>184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717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186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 04.5 - SO 04.5 - ÚL záp - 2. SK Trmice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23</v>
      </c>
      <c r="D53" s="44"/>
      <c r="E53" s="44"/>
      <c r="F53" s="32" t="str">
        <f>F14</f>
        <v>trať 072, 073, 081, 083 a 130</v>
      </c>
      <c r="G53" s="44"/>
      <c r="H53" s="44"/>
      <c r="I53" s="155" t="s">
        <v>25</v>
      </c>
      <c r="J53" s="156" t="str">
        <f>IF(J14="","",J14)</f>
        <v>17. 10. 2018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27</v>
      </c>
      <c r="D55" s="44"/>
      <c r="E55" s="44"/>
      <c r="F55" s="32" t="str">
        <f>E17</f>
        <v>SŽDC s.o., OŘ Ústí n.L., ST Ústí n.L.</v>
      </c>
      <c r="G55" s="44"/>
      <c r="H55" s="44"/>
      <c r="I55" s="155" t="s">
        <v>35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33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189</v>
      </c>
      <c r="D58" s="168"/>
      <c r="E58" s="168"/>
      <c r="F58" s="168"/>
      <c r="G58" s="168"/>
      <c r="H58" s="168"/>
      <c r="I58" s="182"/>
      <c r="J58" s="183" t="s">
        <v>190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191</v>
      </c>
      <c r="D60" s="44"/>
      <c r="E60" s="44"/>
      <c r="F60" s="44"/>
      <c r="G60" s="44"/>
      <c r="H60" s="44"/>
      <c r="I60" s="153"/>
      <c r="J60" s="164">
        <f>J82</f>
        <v>0</v>
      </c>
      <c r="K60" s="48"/>
      <c r="AU60" s="21" t="s">
        <v>192</v>
      </c>
    </row>
    <row r="61" s="1" customFormat="1" ht="21.84" customHeight="1">
      <c r="B61" s="43"/>
      <c r="C61" s="44"/>
      <c r="D61" s="44"/>
      <c r="E61" s="44"/>
      <c r="F61" s="44"/>
      <c r="G61" s="44"/>
      <c r="H61" s="44"/>
      <c r="I61" s="153"/>
      <c r="J61" s="44"/>
      <c r="K61" s="48"/>
    </row>
    <row r="62" s="1" customFormat="1" ht="6.96" customHeight="1">
      <c r="B62" s="64"/>
      <c r="C62" s="65"/>
      <c r="D62" s="65"/>
      <c r="E62" s="65"/>
      <c r="F62" s="65"/>
      <c r="G62" s="65"/>
      <c r="H62" s="65"/>
      <c r="I62" s="175"/>
      <c r="J62" s="65"/>
      <c r="K62" s="66"/>
    </row>
    <row r="66" s="1" customFormat="1" ht="6.96" customHeight="1">
      <c r="B66" s="67"/>
      <c r="C66" s="68"/>
      <c r="D66" s="68"/>
      <c r="E66" s="68"/>
      <c r="F66" s="68"/>
      <c r="G66" s="68"/>
      <c r="H66" s="68"/>
      <c r="I66" s="178"/>
      <c r="J66" s="68"/>
      <c r="K66" s="68"/>
      <c r="L66" s="69"/>
    </row>
    <row r="67" s="1" customFormat="1" ht="36.96" customHeight="1">
      <c r="B67" s="43"/>
      <c r="C67" s="70" t="s">
        <v>193</v>
      </c>
      <c r="D67" s="71"/>
      <c r="E67" s="71"/>
      <c r="F67" s="71"/>
      <c r="G67" s="71"/>
      <c r="H67" s="71"/>
      <c r="I67" s="186"/>
      <c r="J67" s="71"/>
      <c r="K67" s="71"/>
      <c r="L67" s="69"/>
    </row>
    <row r="68" s="1" customFormat="1" ht="6.96" customHeight="1">
      <c r="B68" s="43"/>
      <c r="C68" s="71"/>
      <c r="D68" s="71"/>
      <c r="E68" s="71"/>
      <c r="F68" s="71"/>
      <c r="G68" s="71"/>
      <c r="H68" s="71"/>
      <c r="I68" s="186"/>
      <c r="J68" s="71"/>
      <c r="K68" s="71"/>
      <c r="L68" s="69"/>
    </row>
    <row r="69" s="1" customFormat="1" ht="14.4" customHeight="1">
      <c r="B69" s="43"/>
      <c r="C69" s="73" t="s">
        <v>18</v>
      </c>
      <c r="D69" s="71"/>
      <c r="E69" s="71"/>
      <c r="F69" s="71"/>
      <c r="G69" s="71"/>
      <c r="H69" s="71"/>
      <c r="I69" s="186"/>
      <c r="J69" s="71"/>
      <c r="K69" s="71"/>
      <c r="L69" s="69"/>
    </row>
    <row r="70" s="1" customFormat="1" ht="16.5" customHeight="1">
      <c r="B70" s="43"/>
      <c r="C70" s="71"/>
      <c r="D70" s="71"/>
      <c r="E70" s="187" t="str">
        <f>E7</f>
        <v>Výměna kolejnic u ST Ústí n.L. v úseku Mělník - Děčín východ a navazujících tratích</v>
      </c>
      <c r="F70" s="73"/>
      <c r="G70" s="73"/>
      <c r="H70" s="73"/>
      <c r="I70" s="186"/>
      <c r="J70" s="71"/>
      <c r="K70" s="71"/>
      <c r="L70" s="69"/>
    </row>
    <row r="71">
      <c r="B71" s="25"/>
      <c r="C71" s="73" t="s">
        <v>184</v>
      </c>
      <c r="D71" s="188"/>
      <c r="E71" s="188"/>
      <c r="F71" s="188"/>
      <c r="G71" s="188"/>
      <c r="H71" s="188"/>
      <c r="I71" s="145"/>
      <c r="J71" s="188"/>
      <c r="K71" s="188"/>
      <c r="L71" s="189"/>
    </row>
    <row r="72" s="1" customFormat="1" ht="16.5" customHeight="1">
      <c r="B72" s="43"/>
      <c r="C72" s="71"/>
      <c r="D72" s="71"/>
      <c r="E72" s="187" t="s">
        <v>717</v>
      </c>
      <c r="F72" s="71"/>
      <c r="G72" s="71"/>
      <c r="H72" s="71"/>
      <c r="I72" s="186"/>
      <c r="J72" s="71"/>
      <c r="K72" s="71"/>
      <c r="L72" s="69"/>
    </row>
    <row r="73" s="1" customFormat="1" ht="14.4" customHeight="1">
      <c r="B73" s="43"/>
      <c r="C73" s="73" t="s">
        <v>186</v>
      </c>
      <c r="D73" s="71"/>
      <c r="E73" s="71"/>
      <c r="F73" s="71"/>
      <c r="G73" s="71"/>
      <c r="H73" s="71"/>
      <c r="I73" s="186"/>
      <c r="J73" s="71"/>
      <c r="K73" s="71"/>
      <c r="L73" s="69"/>
    </row>
    <row r="74" s="1" customFormat="1" ht="17.25" customHeight="1">
      <c r="B74" s="43"/>
      <c r="C74" s="71"/>
      <c r="D74" s="71"/>
      <c r="E74" s="79" t="str">
        <f>E11</f>
        <v>SO 04.5 - SO 04.5 - ÚL záp - 2. SK Trmice</v>
      </c>
      <c r="F74" s="71"/>
      <c r="G74" s="71"/>
      <c r="H74" s="71"/>
      <c r="I74" s="186"/>
      <c r="J74" s="71"/>
      <c r="K74" s="71"/>
      <c r="L74" s="69"/>
    </row>
    <row r="75" s="1" customFormat="1" ht="6.96" customHeight="1">
      <c r="B75" s="43"/>
      <c r="C75" s="71"/>
      <c r="D75" s="71"/>
      <c r="E75" s="71"/>
      <c r="F75" s="71"/>
      <c r="G75" s="71"/>
      <c r="H75" s="71"/>
      <c r="I75" s="186"/>
      <c r="J75" s="71"/>
      <c r="K75" s="71"/>
      <c r="L75" s="69"/>
    </row>
    <row r="76" s="1" customFormat="1" ht="18" customHeight="1">
      <c r="B76" s="43"/>
      <c r="C76" s="73" t="s">
        <v>23</v>
      </c>
      <c r="D76" s="71"/>
      <c r="E76" s="71"/>
      <c r="F76" s="190" t="str">
        <f>F14</f>
        <v>trať 072, 073, 081, 083 a 130</v>
      </c>
      <c r="G76" s="71"/>
      <c r="H76" s="71"/>
      <c r="I76" s="191" t="s">
        <v>25</v>
      </c>
      <c r="J76" s="82" t="str">
        <f>IF(J14="","",J14)</f>
        <v>17. 10. 2018</v>
      </c>
      <c r="K76" s="71"/>
      <c r="L76" s="69"/>
    </row>
    <row r="77" s="1" customFormat="1" ht="6.96" customHeight="1">
      <c r="B77" s="43"/>
      <c r="C77" s="71"/>
      <c r="D77" s="71"/>
      <c r="E77" s="71"/>
      <c r="F77" s="71"/>
      <c r="G77" s="71"/>
      <c r="H77" s="71"/>
      <c r="I77" s="186"/>
      <c r="J77" s="71"/>
      <c r="K77" s="71"/>
      <c r="L77" s="69"/>
    </row>
    <row r="78" s="1" customFormat="1">
      <c r="B78" s="43"/>
      <c r="C78" s="73" t="s">
        <v>27</v>
      </c>
      <c r="D78" s="71"/>
      <c r="E78" s="71"/>
      <c r="F78" s="190" t="str">
        <f>E17</f>
        <v>SŽDC s.o., OŘ Ústí n.L., ST Ústí n.L.</v>
      </c>
      <c r="G78" s="71"/>
      <c r="H78" s="71"/>
      <c r="I78" s="191" t="s">
        <v>35</v>
      </c>
      <c r="J78" s="190" t="str">
        <f>E23</f>
        <v xml:space="preserve"> </v>
      </c>
      <c r="K78" s="71"/>
      <c r="L78" s="69"/>
    </row>
    <row r="79" s="1" customFormat="1" ht="14.4" customHeight="1">
      <c r="B79" s="43"/>
      <c r="C79" s="73" t="s">
        <v>33</v>
      </c>
      <c r="D79" s="71"/>
      <c r="E79" s="71"/>
      <c r="F79" s="190" t="str">
        <f>IF(E20="","",E20)</f>
        <v/>
      </c>
      <c r="G79" s="71"/>
      <c r="H79" s="71"/>
      <c r="I79" s="186"/>
      <c r="J79" s="71"/>
      <c r="K79" s="71"/>
      <c r="L79" s="69"/>
    </row>
    <row r="80" s="1" customFormat="1" ht="10.32" customHeight="1">
      <c r="B80" s="43"/>
      <c r="C80" s="71"/>
      <c r="D80" s="71"/>
      <c r="E80" s="71"/>
      <c r="F80" s="71"/>
      <c r="G80" s="71"/>
      <c r="H80" s="71"/>
      <c r="I80" s="186"/>
      <c r="J80" s="71"/>
      <c r="K80" s="71"/>
      <c r="L80" s="69"/>
    </row>
    <row r="81" s="8" customFormat="1" ht="29.28" customHeight="1">
      <c r="B81" s="192"/>
      <c r="C81" s="193" t="s">
        <v>194</v>
      </c>
      <c r="D81" s="194" t="s">
        <v>58</v>
      </c>
      <c r="E81" s="194" t="s">
        <v>54</v>
      </c>
      <c r="F81" s="194" t="s">
        <v>195</v>
      </c>
      <c r="G81" s="194" t="s">
        <v>196</v>
      </c>
      <c r="H81" s="194" t="s">
        <v>197</v>
      </c>
      <c r="I81" s="195" t="s">
        <v>198</v>
      </c>
      <c r="J81" s="194" t="s">
        <v>190</v>
      </c>
      <c r="K81" s="196" t="s">
        <v>199</v>
      </c>
      <c r="L81" s="197"/>
      <c r="M81" s="99" t="s">
        <v>200</v>
      </c>
      <c r="N81" s="100" t="s">
        <v>43</v>
      </c>
      <c r="O81" s="100" t="s">
        <v>201</v>
      </c>
      <c r="P81" s="100" t="s">
        <v>202</v>
      </c>
      <c r="Q81" s="100" t="s">
        <v>203</v>
      </c>
      <c r="R81" s="100" t="s">
        <v>204</v>
      </c>
      <c r="S81" s="100" t="s">
        <v>205</v>
      </c>
      <c r="T81" s="101" t="s">
        <v>206</v>
      </c>
    </row>
    <row r="82" s="1" customFormat="1" ht="29.28" customHeight="1">
      <c r="B82" s="43"/>
      <c r="C82" s="105" t="s">
        <v>191</v>
      </c>
      <c r="D82" s="71"/>
      <c r="E82" s="71"/>
      <c r="F82" s="71"/>
      <c r="G82" s="71"/>
      <c r="H82" s="71"/>
      <c r="I82" s="186"/>
      <c r="J82" s="198">
        <f>BK82</f>
        <v>0</v>
      </c>
      <c r="K82" s="71"/>
      <c r="L82" s="69"/>
      <c r="M82" s="102"/>
      <c r="N82" s="103"/>
      <c r="O82" s="103"/>
      <c r="P82" s="199">
        <f>SUM(P83:P145)</f>
        <v>0</v>
      </c>
      <c r="Q82" s="103"/>
      <c r="R82" s="199">
        <f>SUM(R83:R145)</f>
        <v>4.5913000000000004</v>
      </c>
      <c r="S82" s="103"/>
      <c r="T82" s="200">
        <f>SUM(T83:T145)</f>
        <v>0</v>
      </c>
      <c r="AT82" s="21" t="s">
        <v>72</v>
      </c>
      <c r="AU82" s="21" t="s">
        <v>192</v>
      </c>
      <c r="BK82" s="201">
        <f>SUM(BK83:BK145)</f>
        <v>0</v>
      </c>
    </row>
    <row r="83" s="1" customFormat="1" ht="51" customHeight="1">
      <c r="B83" s="43"/>
      <c r="C83" s="202" t="s">
        <v>80</v>
      </c>
      <c r="D83" s="202" t="s">
        <v>207</v>
      </c>
      <c r="E83" s="203" t="s">
        <v>874</v>
      </c>
      <c r="F83" s="204" t="s">
        <v>875</v>
      </c>
      <c r="G83" s="205" t="s">
        <v>876</v>
      </c>
      <c r="H83" s="206">
        <v>110</v>
      </c>
      <c r="I83" s="207"/>
      <c r="J83" s="208">
        <f>ROUND(I83*H83,2)</f>
        <v>0</v>
      </c>
      <c r="K83" s="204" t="s">
        <v>211</v>
      </c>
      <c r="L83" s="69"/>
      <c r="M83" s="209" t="s">
        <v>21</v>
      </c>
      <c r="N83" s="210" t="s">
        <v>44</v>
      </c>
      <c r="O83" s="44"/>
      <c r="P83" s="211">
        <f>O83*H83</f>
        <v>0</v>
      </c>
      <c r="Q83" s="211">
        <v>0</v>
      </c>
      <c r="R83" s="211">
        <f>Q83*H83</f>
        <v>0</v>
      </c>
      <c r="S83" s="211">
        <v>0</v>
      </c>
      <c r="T83" s="212">
        <f>S83*H83</f>
        <v>0</v>
      </c>
      <c r="AR83" s="21" t="s">
        <v>212</v>
      </c>
      <c r="AT83" s="21" t="s">
        <v>207</v>
      </c>
      <c r="AU83" s="21" t="s">
        <v>73</v>
      </c>
      <c r="AY83" s="21" t="s">
        <v>213</v>
      </c>
      <c r="BE83" s="213">
        <f>IF(N83="základní",J83,0)</f>
        <v>0</v>
      </c>
      <c r="BF83" s="213">
        <f>IF(N83="snížená",J83,0)</f>
        <v>0</v>
      </c>
      <c r="BG83" s="213">
        <f>IF(N83="zákl. přenesená",J83,0)</f>
        <v>0</v>
      </c>
      <c r="BH83" s="213">
        <f>IF(N83="sníž. přenesená",J83,0)</f>
        <v>0</v>
      </c>
      <c r="BI83" s="213">
        <f>IF(N83="nulová",J83,0)</f>
        <v>0</v>
      </c>
      <c r="BJ83" s="21" t="s">
        <v>80</v>
      </c>
      <c r="BK83" s="213">
        <f>ROUND(I83*H83,2)</f>
        <v>0</v>
      </c>
      <c r="BL83" s="21" t="s">
        <v>212</v>
      </c>
      <c r="BM83" s="21" t="s">
        <v>877</v>
      </c>
    </row>
    <row r="84" s="1" customFormat="1">
      <c r="B84" s="43"/>
      <c r="C84" s="71"/>
      <c r="D84" s="214" t="s">
        <v>215</v>
      </c>
      <c r="E84" s="71"/>
      <c r="F84" s="215" t="s">
        <v>878</v>
      </c>
      <c r="G84" s="71"/>
      <c r="H84" s="71"/>
      <c r="I84" s="186"/>
      <c r="J84" s="71"/>
      <c r="K84" s="71"/>
      <c r="L84" s="69"/>
      <c r="M84" s="216"/>
      <c r="N84" s="44"/>
      <c r="O84" s="44"/>
      <c r="P84" s="44"/>
      <c r="Q84" s="44"/>
      <c r="R84" s="44"/>
      <c r="S84" s="44"/>
      <c r="T84" s="92"/>
      <c r="AT84" s="21" t="s">
        <v>215</v>
      </c>
      <c r="AU84" s="21" t="s">
        <v>73</v>
      </c>
    </row>
    <row r="85" s="9" customFormat="1">
      <c r="B85" s="217"/>
      <c r="C85" s="218"/>
      <c r="D85" s="214" t="s">
        <v>217</v>
      </c>
      <c r="E85" s="219" t="s">
        <v>21</v>
      </c>
      <c r="F85" s="220" t="s">
        <v>879</v>
      </c>
      <c r="G85" s="218"/>
      <c r="H85" s="221">
        <v>110</v>
      </c>
      <c r="I85" s="222"/>
      <c r="J85" s="218"/>
      <c r="K85" s="218"/>
      <c r="L85" s="223"/>
      <c r="M85" s="224"/>
      <c r="N85" s="225"/>
      <c r="O85" s="225"/>
      <c r="P85" s="225"/>
      <c r="Q85" s="225"/>
      <c r="R85" s="225"/>
      <c r="S85" s="225"/>
      <c r="T85" s="226"/>
      <c r="AT85" s="227" t="s">
        <v>217</v>
      </c>
      <c r="AU85" s="227" t="s">
        <v>73</v>
      </c>
      <c r="AV85" s="9" t="s">
        <v>82</v>
      </c>
      <c r="AW85" s="9" t="s">
        <v>37</v>
      </c>
      <c r="AX85" s="9" t="s">
        <v>80</v>
      </c>
      <c r="AY85" s="227" t="s">
        <v>213</v>
      </c>
    </row>
    <row r="86" s="1" customFormat="1" ht="38.25" customHeight="1">
      <c r="B86" s="43"/>
      <c r="C86" s="202" t="s">
        <v>82</v>
      </c>
      <c r="D86" s="202" t="s">
        <v>207</v>
      </c>
      <c r="E86" s="203" t="s">
        <v>208</v>
      </c>
      <c r="F86" s="204" t="s">
        <v>209</v>
      </c>
      <c r="G86" s="205" t="s">
        <v>210</v>
      </c>
      <c r="H86" s="206">
        <v>140</v>
      </c>
      <c r="I86" s="207"/>
      <c r="J86" s="208">
        <f>ROUND(I86*H86,2)</f>
        <v>0</v>
      </c>
      <c r="K86" s="204" t="s">
        <v>211</v>
      </c>
      <c r="L86" s="69"/>
      <c r="M86" s="209" t="s">
        <v>21</v>
      </c>
      <c r="N86" s="210" t="s">
        <v>44</v>
      </c>
      <c r="O86" s="44"/>
      <c r="P86" s="211">
        <f>O86*H86</f>
        <v>0</v>
      </c>
      <c r="Q86" s="211">
        <v>0</v>
      </c>
      <c r="R86" s="211">
        <f>Q86*H86</f>
        <v>0</v>
      </c>
      <c r="S86" s="211">
        <v>0</v>
      </c>
      <c r="T86" s="212">
        <f>S86*H86</f>
        <v>0</v>
      </c>
      <c r="AR86" s="21" t="s">
        <v>212</v>
      </c>
      <c r="AT86" s="21" t="s">
        <v>207</v>
      </c>
      <c r="AU86" s="21" t="s">
        <v>73</v>
      </c>
      <c r="AY86" s="21" t="s">
        <v>213</v>
      </c>
      <c r="BE86" s="213">
        <f>IF(N86="základní",J86,0)</f>
        <v>0</v>
      </c>
      <c r="BF86" s="213">
        <f>IF(N86="snížená",J86,0)</f>
        <v>0</v>
      </c>
      <c r="BG86" s="213">
        <f>IF(N86="zákl. přenesená",J86,0)</f>
        <v>0</v>
      </c>
      <c r="BH86" s="213">
        <f>IF(N86="sníž. přenesená",J86,0)</f>
        <v>0</v>
      </c>
      <c r="BI86" s="213">
        <f>IF(N86="nulová",J86,0)</f>
        <v>0</v>
      </c>
      <c r="BJ86" s="21" t="s">
        <v>80</v>
      </c>
      <c r="BK86" s="213">
        <f>ROUND(I86*H86,2)</f>
        <v>0</v>
      </c>
      <c r="BL86" s="21" t="s">
        <v>212</v>
      </c>
      <c r="BM86" s="21" t="s">
        <v>880</v>
      </c>
    </row>
    <row r="87" s="1" customFormat="1">
      <c r="B87" s="43"/>
      <c r="C87" s="71"/>
      <c r="D87" s="214" t="s">
        <v>215</v>
      </c>
      <c r="E87" s="71"/>
      <c r="F87" s="215" t="s">
        <v>216</v>
      </c>
      <c r="G87" s="71"/>
      <c r="H87" s="71"/>
      <c r="I87" s="186"/>
      <c r="J87" s="71"/>
      <c r="K87" s="71"/>
      <c r="L87" s="69"/>
      <c r="M87" s="216"/>
      <c r="N87" s="44"/>
      <c r="O87" s="44"/>
      <c r="P87" s="44"/>
      <c r="Q87" s="44"/>
      <c r="R87" s="44"/>
      <c r="S87" s="44"/>
      <c r="T87" s="92"/>
      <c r="AT87" s="21" t="s">
        <v>215</v>
      </c>
      <c r="AU87" s="21" t="s">
        <v>73</v>
      </c>
    </row>
    <row r="88" s="9" customFormat="1">
      <c r="B88" s="217"/>
      <c r="C88" s="218"/>
      <c r="D88" s="214" t="s">
        <v>217</v>
      </c>
      <c r="E88" s="219" t="s">
        <v>21</v>
      </c>
      <c r="F88" s="220" t="s">
        <v>881</v>
      </c>
      <c r="G88" s="218"/>
      <c r="H88" s="221">
        <v>140</v>
      </c>
      <c r="I88" s="222"/>
      <c r="J88" s="218"/>
      <c r="K88" s="218"/>
      <c r="L88" s="223"/>
      <c r="M88" s="224"/>
      <c r="N88" s="225"/>
      <c r="O88" s="225"/>
      <c r="P88" s="225"/>
      <c r="Q88" s="225"/>
      <c r="R88" s="225"/>
      <c r="S88" s="225"/>
      <c r="T88" s="226"/>
      <c r="AT88" s="227" t="s">
        <v>217</v>
      </c>
      <c r="AU88" s="227" t="s">
        <v>73</v>
      </c>
      <c r="AV88" s="9" t="s">
        <v>82</v>
      </c>
      <c r="AW88" s="9" t="s">
        <v>37</v>
      </c>
      <c r="AX88" s="9" t="s">
        <v>80</v>
      </c>
      <c r="AY88" s="227" t="s">
        <v>213</v>
      </c>
    </row>
    <row r="89" s="1" customFormat="1" ht="76.5" customHeight="1">
      <c r="B89" s="43"/>
      <c r="C89" s="202" t="s">
        <v>226</v>
      </c>
      <c r="D89" s="202" t="s">
        <v>207</v>
      </c>
      <c r="E89" s="203" t="s">
        <v>699</v>
      </c>
      <c r="F89" s="204" t="s">
        <v>817</v>
      </c>
      <c r="G89" s="205" t="s">
        <v>221</v>
      </c>
      <c r="H89" s="206">
        <v>368</v>
      </c>
      <c r="I89" s="207"/>
      <c r="J89" s="208">
        <f>ROUND(I89*H89,2)</f>
        <v>0</v>
      </c>
      <c r="K89" s="204" t="s">
        <v>211</v>
      </c>
      <c r="L89" s="69"/>
      <c r="M89" s="209" t="s">
        <v>21</v>
      </c>
      <c r="N89" s="210" t="s">
        <v>44</v>
      </c>
      <c r="O89" s="44"/>
      <c r="P89" s="211">
        <f>O89*H89</f>
        <v>0</v>
      </c>
      <c r="Q89" s="211">
        <v>0</v>
      </c>
      <c r="R89" s="211">
        <f>Q89*H89</f>
        <v>0</v>
      </c>
      <c r="S89" s="211">
        <v>0</v>
      </c>
      <c r="T89" s="212">
        <f>S89*H89</f>
        <v>0</v>
      </c>
      <c r="AR89" s="21" t="s">
        <v>212</v>
      </c>
      <c r="AT89" s="21" t="s">
        <v>207</v>
      </c>
      <c r="AU89" s="21" t="s">
        <v>73</v>
      </c>
      <c r="AY89" s="21" t="s">
        <v>213</v>
      </c>
      <c r="BE89" s="213">
        <f>IF(N89="základní",J89,0)</f>
        <v>0</v>
      </c>
      <c r="BF89" s="213">
        <f>IF(N89="snížená",J89,0)</f>
        <v>0</v>
      </c>
      <c r="BG89" s="213">
        <f>IF(N89="zákl. přenesená",J89,0)</f>
        <v>0</v>
      </c>
      <c r="BH89" s="213">
        <f>IF(N89="sníž. přenesená",J89,0)</f>
        <v>0</v>
      </c>
      <c r="BI89" s="213">
        <f>IF(N89="nulová",J89,0)</f>
        <v>0</v>
      </c>
      <c r="BJ89" s="21" t="s">
        <v>80</v>
      </c>
      <c r="BK89" s="213">
        <f>ROUND(I89*H89,2)</f>
        <v>0</v>
      </c>
      <c r="BL89" s="21" t="s">
        <v>212</v>
      </c>
      <c r="BM89" s="21" t="s">
        <v>882</v>
      </c>
    </row>
    <row r="90" s="1" customFormat="1">
      <c r="B90" s="43"/>
      <c r="C90" s="71"/>
      <c r="D90" s="214" t="s">
        <v>215</v>
      </c>
      <c r="E90" s="71"/>
      <c r="F90" s="215" t="s">
        <v>223</v>
      </c>
      <c r="G90" s="71"/>
      <c r="H90" s="71"/>
      <c r="I90" s="186"/>
      <c r="J90" s="71"/>
      <c r="K90" s="71"/>
      <c r="L90" s="69"/>
      <c r="M90" s="216"/>
      <c r="N90" s="44"/>
      <c r="O90" s="44"/>
      <c r="P90" s="44"/>
      <c r="Q90" s="44"/>
      <c r="R90" s="44"/>
      <c r="S90" s="44"/>
      <c r="T90" s="92"/>
      <c r="AT90" s="21" t="s">
        <v>215</v>
      </c>
      <c r="AU90" s="21" t="s">
        <v>73</v>
      </c>
    </row>
    <row r="91" s="9" customFormat="1">
      <c r="B91" s="217"/>
      <c r="C91" s="218"/>
      <c r="D91" s="214" t="s">
        <v>217</v>
      </c>
      <c r="E91" s="219" t="s">
        <v>21</v>
      </c>
      <c r="F91" s="220" t="s">
        <v>883</v>
      </c>
      <c r="G91" s="218"/>
      <c r="H91" s="221">
        <v>368</v>
      </c>
      <c r="I91" s="222"/>
      <c r="J91" s="218"/>
      <c r="K91" s="218"/>
      <c r="L91" s="223"/>
      <c r="M91" s="224"/>
      <c r="N91" s="225"/>
      <c r="O91" s="225"/>
      <c r="P91" s="225"/>
      <c r="Q91" s="225"/>
      <c r="R91" s="225"/>
      <c r="S91" s="225"/>
      <c r="T91" s="226"/>
      <c r="AT91" s="227" t="s">
        <v>217</v>
      </c>
      <c r="AU91" s="227" t="s">
        <v>73</v>
      </c>
      <c r="AV91" s="9" t="s">
        <v>82</v>
      </c>
      <c r="AW91" s="9" t="s">
        <v>37</v>
      </c>
      <c r="AX91" s="9" t="s">
        <v>80</v>
      </c>
      <c r="AY91" s="227" t="s">
        <v>213</v>
      </c>
    </row>
    <row r="92" s="1" customFormat="1" ht="63.75" customHeight="1">
      <c r="B92" s="43"/>
      <c r="C92" s="202" t="s">
        <v>212</v>
      </c>
      <c r="D92" s="202" t="s">
        <v>207</v>
      </c>
      <c r="E92" s="203" t="s">
        <v>729</v>
      </c>
      <c r="F92" s="204" t="s">
        <v>730</v>
      </c>
      <c r="G92" s="205" t="s">
        <v>221</v>
      </c>
      <c r="H92" s="206">
        <v>18</v>
      </c>
      <c r="I92" s="207"/>
      <c r="J92" s="208">
        <f>ROUND(I92*H92,2)</f>
        <v>0</v>
      </c>
      <c r="K92" s="204" t="s">
        <v>211</v>
      </c>
      <c r="L92" s="69"/>
      <c r="M92" s="209" t="s">
        <v>21</v>
      </c>
      <c r="N92" s="210" t="s">
        <v>44</v>
      </c>
      <c r="O92" s="44"/>
      <c r="P92" s="211">
        <f>O92*H92</f>
        <v>0</v>
      </c>
      <c r="Q92" s="211">
        <v>0</v>
      </c>
      <c r="R92" s="211">
        <f>Q92*H92</f>
        <v>0</v>
      </c>
      <c r="S92" s="211">
        <v>0</v>
      </c>
      <c r="T92" s="212">
        <f>S92*H92</f>
        <v>0</v>
      </c>
      <c r="AR92" s="21" t="s">
        <v>212</v>
      </c>
      <c r="AT92" s="21" t="s">
        <v>207</v>
      </c>
      <c r="AU92" s="21" t="s">
        <v>73</v>
      </c>
      <c r="AY92" s="21" t="s">
        <v>213</v>
      </c>
      <c r="BE92" s="213">
        <f>IF(N92="základní",J92,0)</f>
        <v>0</v>
      </c>
      <c r="BF92" s="213">
        <f>IF(N92="snížená",J92,0)</f>
        <v>0</v>
      </c>
      <c r="BG92" s="213">
        <f>IF(N92="zákl. přenesená",J92,0)</f>
        <v>0</v>
      </c>
      <c r="BH92" s="213">
        <f>IF(N92="sníž. přenesená",J92,0)</f>
        <v>0</v>
      </c>
      <c r="BI92" s="213">
        <f>IF(N92="nulová",J92,0)</f>
        <v>0</v>
      </c>
      <c r="BJ92" s="21" t="s">
        <v>80</v>
      </c>
      <c r="BK92" s="213">
        <f>ROUND(I92*H92,2)</f>
        <v>0</v>
      </c>
      <c r="BL92" s="21" t="s">
        <v>212</v>
      </c>
      <c r="BM92" s="21" t="s">
        <v>884</v>
      </c>
    </row>
    <row r="93" s="1" customFormat="1">
      <c r="B93" s="43"/>
      <c r="C93" s="71"/>
      <c r="D93" s="214" t="s">
        <v>215</v>
      </c>
      <c r="E93" s="71"/>
      <c r="F93" s="215" t="s">
        <v>322</v>
      </c>
      <c r="G93" s="71"/>
      <c r="H93" s="71"/>
      <c r="I93" s="186"/>
      <c r="J93" s="71"/>
      <c r="K93" s="71"/>
      <c r="L93" s="69"/>
      <c r="M93" s="216"/>
      <c r="N93" s="44"/>
      <c r="O93" s="44"/>
      <c r="P93" s="44"/>
      <c r="Q93" s="44"/>
      <c r="R93" s="44"/>
      <c r="S93" s="44"/>
      <c r="T93" s="92"/>
      <c r="AT93" s="21" t="s">
        <v>215</v>
      </c>
      <c r="AU93" s="21" t="s">
        <v>73</v>
      </c>
    </row>
    <row r="94" s="9" customFormat="1">
      <c r="B94" s="217"/>
      <c r="C94" s="218"/>
      <c r="D94" s="214" t="s">
        <v>217</v>
      </c>
      <c r="E94" s="219" t="s">
        <v>21</v>
      </c>
      <c r="F94" s="220" t="s">
        <v>821</v>
      </c>
      <c r="G94" s="218"/>
      <c r="H94" s="221">
        <v>18</v>
      </c>
      <c r="I94" s="222"/>
      <c r="J94" s="218"/>
      <c r="K94" s="218"/>
      <c r="L94" s="223"/>
      <c r="M94" s="224"/>
      <c r="N94" s="225"/>
      <c r="O94" s="225"/>
      <c r="P94" s="225"/>
      <c r="Q94" s="225"/>
      <c r="R94" s="225"/>
      <c r="S94" s="225"/>
      <c r="T94" s="226"/>
      <c r="AT94" s="227" t="s">
        <v>217</v>
      </c>
      <c r="AU94" s="227" t="s">
        <v>73</v>
      </c>
      <c r="AV94" s="9" t="s">
        <v>82</v>
      </c>
      <c r="AW94" s="9" t="s">
        <v>37</v>
      </c>
      <c r="AX94" s="9" t="s">
        <v>80</v>
      </c>
      <c r="AY94" s="227" t="s">
        <v>213</v>
      </c>
    </row>
    <row r="95" s="1" customFormat="1" ht="16.5" customHeight="1">
      <c r="B95" s="43"/>
      <c r="C95" s="238" t="s">
        <v>237</v>
      </c>
      <c r="D95" s="238" t="s">
        <v>232</v>
      </c>
      <c r="E95" s="239" t="s">
        <v>885</v>
      </c>
      <c r="F95" s="240" t="s">
        <v>886</v>
      </c>
      <c r="G95" s="241" t="s">
        <v>210</v>
      </c>
      <c r="H95" s="242">
        <v>2</v>
      </c>
      <c r="I95" s="243"/>
      <c r="J95" s="244">
        <f>ROUND(I95*H95,2)</f>
        <v>0</v>
      </c>
      <c r="K95" s="240" t="s">
        <v>211</v>
      </c>
      <c r="L95" s="245"/>
      <c r="M95" s="246" t="s">
        <v>21</v>
      </c>
      <c r="N95" s="247" t="s">
        <v>44</v>
      </c>
      <c r="O95" s="44"/>
      <c r="P95" s="211">
        <f>O95*H95</f>
        <v>0</v>
      </c>
      <c r="Q95" s="211">
        <v>0.36997000000000002</v>
      </c>
      <c r="R95" s="211">
        <f>Q95*H95</f>
        <v>0.73994000000000004</v>
      </c>
      <c r="S95" s="211">
        <v>0</v>
      </c>
      <c r="T95" s="212">
        <f>S95*H95</f>
        <v>0</v>
      </c>
      <c r="AR95" s="21" t="s">
        <v>235</v>
      </c>
      <c r="AT95" s="21" t="s">
        <v>232</v>
      </c>
      <c r="AU95" s="21" t="s">
        <v>73</v>
      </c>
      <c r="AY95" s="21" t="s">
        <v>213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21" t="s">
        <v>80</v>
      </c>
      <c r="BK95" s="213">
        <f>ROUND(I95*H95,2)</f>
        <v>0</v>
      </c>
      <c r="BL95" s="21" t="s">
        <v>212</v>
      </c>
      <c r="BM95" s="21" t="s">
        <v>887</v>
      </c>
    </row>
    <row r="96" s="9" customFormat="1">
      <c r="B96" s="217"/>
      <c r="C96" s="218"/>
      <c r="D96" s="214" t="s">
        <v>217</v>
      </c>
      <c r="E96" s="219" t="s">
        <v>21</v>
      </c>
      <c r="F96" s="220" t="s">
        <v>82</v>
      </c>
      <c r="G96" s="218"/>
      <c r="H96" s="221">
        <v>2</v>
      </c>
      <c r="I96" s="222"/>
      <c r="J96" s="218"/>
      <c r="K96" s="218"/>
      <c r="L96" s="223"/>
      <c r="M96" s="224"/>
      <c r="N96" s="225"/>
      <c r="O96" s="225"/>
      <c r="P96" s="225"/>
      <c r="Q96" s="225"/>
      <c r="R96" s="225"/>
      <c r="S96" s="225"/>
      <c r="T96" s="226"/>
      <c r="AT96" s="227" t="s">
        <v>217</v>
      </c>
      <c r="AU96" s="227" t="s">
        <v>73</v>
      </c>
      <c r="AV96" s="9" t="s">
        <v>82</v>
      </c>
      <c r="AW96" s="9" t="s">
        <v>37</v>
      </c>
      <c r="AX96" s="9" t="s">
        <v>80</v>
      </c>
      <c r="AY96" s="227" t="s">
        <v>213</v>
      </c>
    </row>
    <row r="97" s="1" customFormat="1" ht="16.5" customHeight="1">
      <c r="B97" s="43"/>
      <c r="C97" s="238" t="s">
        <v>243</v>
      </c>
      <c r="D97" s="238" t="s">
        <v>232</v>
      </c>
      <c r="E97" s="239" t="s">
        <v>888</v>
      </c>
      <c r="F97" s="240" t="s">
        <v>889</v>
      </c>
      <c r="G97" s="241" t="s">
        <v>210</v>
      </c>
      <c r="H97" s="242">
        <v>2</v>
      </c>
      <c r="I97" s="243"/>
      <c r="J97" s="244">
        <f>ROUND(I97*H97,2)</f>
        <v>0</v>
      </c>
      <c r="K97" s="240" t="s">
        <v>211</v>
      </c>
      <c r="L97" s="245"/>
      <c r="M97" s="246" t="s">
        <v>21</v>
      </c>
      <c r="N97" s="247" t="s">
        <v>44</v>
      </c>
      <c r="O97" s="44"/>
      <c r="P97" s="211">
        <f>O97*H97</f>
        <v>0</v>
      </c>
      <c r="Q97" s="211">
        <v>0.30498999999999998</v>
      </c>
      <c r="R97" s="211">
        <f>Q97*H97</f>
        <v>0.60997999999999997</v>
      </c>
      <c r="S97" s="211">
        <v>0</v>
      </c>
      <c r="T97" s="212">
        <f>S97*H97</f>
        <v>0</v>
      </c>
      <c r="AR97" s="21" t="s">
        <v>235</v>
      </c>
      <c r="AT97" s="21" t="s">
        <v>232</v>
      </c>
      <c r="AU97" s="21" t="s">
        <v>73</v>
      </c>
      <c r="AY97" s="21" t="s">
        <v>213</v>
      </c>
      <c r="BE97" s="213">
        <f>IF(N97="základní",J97,0)</f>
        <v>0</v>
      </c>
      <c r="BF97" s="213">
        <f>IF(N97="snížená",J97,0)</f>
        <v>0</v>
      </c>
      <c r="BG97" s="213">
        <f>IF(N97="zákl. přenesená",J97,0)</f>
        <v>0</v>
      </c>
      <c r="BH97" s="213">
        <f>IF(N97="sníž. přenesená",J97,0)</f>
        <v>0</v>
      </c>
      <c r="BI97" s="213">
        <f>IF(N97="nulová",J97,0)</f>
        <v>0</v>
      </c>
      <c r="BJ97" s="21" t="s">
        <v>80</v>
      </c>
      <c r="BK97" s="213">
        <f>ROUND(I97*H97,2)</f>
        <v>0</v>
      </c>
      <c r="BL97" s="21" t="s">
        <v>212</v>
      </c>
      <c r="BM97" s="21" t="s">
        <v>890</v>
      </c>
    </row>
    <row r="98" s="10" customFormat="1">
      <c r="B98" s="228"/>
      <c r="C98" s="229"/>
      <c r="D98" s="214" t="s">
        <v>217</v>
      </c>
      <c r="E98" s="230" t="s">
        <v>21</v>
      </c>
      <c r="F98" s="231" t="s">
        <v>891</v>
      </c>
      <c r="G98" s="229"/>
      <c r="H98" s="230" t="s">
        <v>21</v>
      </c>
      <c r="I98" s="232"/>
      <c r="J98" s="229"/>
      <c r="K98" s="229"/>
      <c r="L98" s="233"/>
      <c r="M98" s="234"/>
      <c r="N98" s="235"/>
      <c r="O98" s="235"/>
      <c r="P98" s="235"/>
      <c r="Q98" s="235"/>
      <c r="R98" s="235"/>
      <c r="S98" s="235"/>
      <c r="T98" s="236"/>
      <c r="AT98" s="237" t="s">
        <v>217</v>
      </c>
      <c r="AU98" s="237" t="s">
        <v>73</v>
      </c>
      <c r="AV98" s="10" t="s">
        <v>80</v>
      </c>
      <c r="AW98" s="10" t="s">
        <v>37</v>
      </c>
      <c r="AX98" s="10" t="s">
        <v>73</v>
      </c>
      <c r="AY98" s="237" t="s">
        <v>213</v>
      </c>
    </row>
    <row r="99" s="9" customFormat="1">
      <c r="B99" s="217"/>
      <c r="C99" s="218"/>
      <c r="D99" s="214" t="s">
        <v>217</v>
      </c>
      <c r="E99" s="219" t="s">
        <v>21</v>
      </c>
      <c r="F99" s="220" t="s">
        <v>82</v>
      </c>
      <c r="G99" s="218"/>
      <c r="H99" s="221">
        <v>2</v>
      </c>
      <c r="I99" s="222"/>
      <c r="J99" s="218"/>
      <c r="K99" s="218"/>
      <c r="L99" s="223"/>
      <c r="M99" s="224"/>
      <c r="N99" s="225"/>
      <c r="O99" s="225"/>
      <c r="P99" s="225"/>
      <c r="Q99" s="225"/>
      <c r="R99" s="225"/>
      <c r="S99" s="225"/>
      <c r="T99" s="226"/>
      <c r="AT99" s="227" t="s">
        <v>217</v>
      </c>
      <c r="AU99" s="227" t="s">
        <v>73</v>
      </c>
      <c r="AV99" s="9" t="s">
        <v>82</v>
      </c>
      <c r="AW99" s="9" t="s">
        <v>37</v>
      </c>
      <c r="AX99" s="9" t="s">
        <v>80</v>
      </c>
      <c r="AY99" s="227" t="s">
        <v>213</v>
      </c>
    </row>
    <row r="100" s="1" customFormat="1" ht="114.75" customHeight="1">
      <c r="B100" s="43"/>
      <c r="C100" s="202" t="s">
        <v>247</v>
      </c>
      <c r="D100" s="202" t="s">
        <v>207</v>
      </c>
      <c r="E100" s="203" t="s">
        <v>450</v>
      </c>
      <c r="F100" s="204" t="s">
        <v>451</v>
      </c>
      <c r="G100" s="205" t="s">
        <v>210</v>
      </c>
      <c r="H100" s="206">
        <v>56</v>
      </c>
      <c r="I100" s="207"/>
      <c r="J100" s="208">
        <f>ROUND(I100*H100,2)</f>
        <v>0</v>
      </c>
      <c r="K100" s="204" t="s">
        <v>211</v>
      </c>
      <c r="L100" s="69"/>
      <c r="M100" s="209" t="s">
        <v>21</v>
      </c>
      <c r="N100" s="210" t="s">
        <v>44</v>
      </c>
      <c r="O100" s="44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2">
        <f>S100*H100</f>
        <v>0</v>
      </c>
      <c r="AR100" s="21" t="s">
        <v>212</v>
      </c>
      <c r="AT100" s="21" t="s">
        <v>207</v>
      </c>
      <c r="AU100" s="21" t="s">
        <v>73</v>
      </c>
      <c r="AY100" s="21" t="s">
        <v>213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21" t="s">
        <v>80</v>
      </c>
      <c r="BK100" s="213">
        <f>ROUND(I100*H100,2)</f>
        <v>0</v>
      </c>
      <c r="BL100" s="21" t="s">
        <v>212</v>
      </c>
      <c r="BM100" s="21" t="s">
        <v>892</v>
      </c>
    </row>
    <row r="101" s="1" customFormat="1">
      <c r="B101" s="43"/>
      <c r="C101" s="71"/>
      <c r="D101" s="214" t="s">
        <v>215</v>
      </c>
      <c r="E101" s="71"/>
      <c r="F101" s="215" t="s">
        <v>453</v>
      </c>
      <c r="G101" s="71"/>
      <c r="H101" s="71"/>
      <c r="I101" s="186"/>
      <c r="J101" s="71"/>
      <c r="K101" s="71"/>
      <c r="L101" s="69"/>
      <c r="M101" s="216"/>
      <c r="N101" s="44"/>
      <c r="O101" s="44"/>
      <c r="P101" s="44"/>
      <c r="Q101" s="44"/>
      <c r="R101" s="44"/>
      <c r="S101" s="44"/>
      <c r="T101" s="92"/>
      <c r="AT101" s="21" t="s">
        <v>215</v>
      </c>
      <c r="AU101" s="21" t="s">
        <v>73</v>
      </c>
    </row>
    <row r="102" s="10" customFormat="1">
      <c r="B102" s="228"/>
      <c r="C102" s="229"/>
      <c r="D102" s="214" t="s">
        <v>217</v>
      </c>
      <c r="E102" s="230" t="s">
        <v>21</v>
      </c>
      <c r="F102" s="231" t="s">
        <v>893</v>
      </c>
      <c r="G102" s="229"/>
      <c r="H102" s="230" t="s">
        <v>21</v>
      </c>
      <c r="I102" s="232"/>
      <c r="J102" s="229"/>
      <c r="K102" s="229"/>
      <c r="L102" s="233"/>
      <c r="M102" s="234"/>
      <c r="N102" s="235"/>
      <c r="O102" s="235"/>
      <c r="P102" s="235"/>
      <c r="Q102" s="235"/>
      <c r="R102" s="235"/>
      <c r="S102" s="235"/>
      <c r="T102" s="236"/>
      <c r="AT102" s="237" t="s">
        <v>217</v>
      </c>
      <c r="AU102" s="237" t="s">
        <v>73</v>
      </c>
      <c r="AV102" s="10" t="s">
        <v>80</v>
      </c>
      <c r="AW102" s="10" t="s">
        <v>37</v>
      </c>
      <c r="AX102" s="10" t="s">
        <v>73</v>
      </c>
      <c r="AY102" s="237" t="s">
        <v>213</v>
      </c>
    </row>
    <row r="103" s="9" customFormat="1">
      <c r="B103" s="217"/>
      <c r="C103" s="218"/>
      <c r="D103" s="214" t="s">
        <v>217</v>
      </c>
      <c r="E103" s="219" t="s">
        <v>21</v>
      </c>
      <c r="F103" s="220" t="s">
        <v>409</v>
      </c>
      <c r="G103" s="218"/>
      <c r="H103" s="221">
        <v>36</v>
      </c>
      <c r="I103" s="222"/>
      <c r="J103" s="218"/>
      <c r="K103" s="218"/>
      <c r="L103" s="223"/>
      <c r="M103" s="224"/>
      <c r="N103" s="225"/>
      <c r="O103" s="225"/>
      <c r="P103" s="225"/>
      <c r="Q103" s="225"/>
      <c r="R103" s="225"/>
      <c r="S103" s="225"/>
      <c r="T103" s="226"/>
      <c r="AT103" s="227" t="s">
        <v>217</v>
      </c>
      <c r="AU103" s="227" t="s">
        <v>73</v>
      </c>
      <c r="AV103" s="9" t="s">
        <v>82</v>
      </c>
      <c r="AW103" s="9" t="s">
        <v>37</v>
      </c>
      <c r="AX103" s="9" t="s">
        <v>73</v>
      </c>
      <c r="AY103" s="227" t="s">
        <v>213</v>
      </c>
    </row>
    <row r="104" s="10" customFormat="1">
      <c r="B104" s="228"/>
      <c r="C104" s="229"/>
      <c r="D104" s="214" t="s">
        <v>217</v>
      </c>
      <c r="E104" s="230" t="s">
        <v>21</v>
      </c>
      <c r="F104" s="231" t="s">
        <v>894</v>
      </c>
      <c r="G104" s="229"/>
      <c r="H104" s="230" t="s">
        <v>21</v>
      </c>
      <c r="I104" s="232"/>
      <c r="J104" s="229"/>
      <c r="K104" s="229"/>
      <c r="L104" s="233"/>
      <c r="M104" s="234"/>
      <c r="N104" s="235"/>
      <c r="O104" s="235"/>
      <c r="P104" s="235"/>
      <c r="Q104" s="235"/>
      <c r="R104" s="235"/>
      <c r="S104" s="235"/>
      <c r="T104" s="236"/>
      <c r="AT104" s="237" t="s">
        <v>217</v>
      </c>
      <c r="AU104" s="237" t="s">
        <v>73</v>
      </c>
      <c r="AV104" s="10" t="s">
        <v>80</v>
      </c>
      <c r="AW104" s="10" t="s">
        <v>37</v>
      </c>
      <c r="AX104" s="10" t="s">
        <v>73</v>
      </c>
      <c r="AY104" s="237" t="s">
        <v>213</v>
      </c>
    </row>
    <row r="105" s="9" customFormat="1">
      <c r="B105" s="217"/>
      <c r="C105" s="218"/>
      <c r="D105" s="214" t="s">
        <v>217</v>
      </c>
      <c r="E105" s="219" t="s">
        <v>21</v>
      </c>
      <c r="F105" s="220" t="s">
        <v>354</v>
      </c>
      <c r="G105" s="218"/>
      <c r="H105" s="221">
        <v>20</v>
      </c>
      <c r="I105" s="222"/>
      <c r="J105" s="218"/>
      <c r="K105" s="218"/>
      <c r="L105" s="223"/>
      <c r="M105" s="224"/>
      <c r="N105" s="225"/>
      <c r="O105" s="225"/>
      <c r="P105" s="225"/>
      <c r="Q105" s="225"/>
      <c r="R105" s="225"/>
      <c r="S105" s="225"/>
      <c r="T105" s="226"/>
      <c r="AT105" s="227" t="s">
        <v>217</v>
      </c>
      <c r="AU105" s="227" t="s">
        <v>73</v>
      </c>
      <c r="AV105" s="9" t="s">
        <v>82</v>
      </c>
      <c r="AW105" s="9" t="s">
        <v>37</v>
      </c>
      <c r="AX105" s="9" t="s">
        <v>73</v>
      </c>
      <c r="AY105" s="227" t="s">
        <v>213</v>
      </c>
    </row>
    <row r="106" s="11" customFormat="1">
      <c r="B106" s="251"/>
      <c r="C106" s="252"/>
      <c r="D106" s="214" t="s">
        <v>217</v>
      </c>
      <c r="E106" s="253" t="s">
        <v>21</v>
      </c>
      <c r="F106" s="254" t="s">
        <v>361</v>
      </c>
      <c r="G106" s="252"/>
      <c r="H106" s="255">
        <v>56</v>
      </c>
      <c r="I106" s="256"/>
      <c r="J106" s="252"/>
      <c r="K106" s="252"/>
      <c r="L106" s="257"/>
      <c r="M106" s="258"/>
      <c r="N106" s="259"/>
      <c r="O106" s="259"/>
      <c r="P106" s="259"/>
      <c r="Q106" s="259"/>
      <c r="R106" s="259"/>
      <c r="S106" s="259"/>
      <c r="T106" s="260"/>
      <c r="AT106" s="261" t="s">
        <v>217</v>
      </c>
      <c r="AU106" s="261" t="s">
        <v>73</v>
      </c>
      <c r="AV106" s="11" t="s">
        <v>212</v>
      </c>
      <c r="AW106" s="11" t="s">
        <v>37</v>
      </c>
      <c r="AX106" s="11" t="s">
        <v>80</v>
      </c>
      <c r="AY106" s="261" t="s">
        <v>213</v>
      </c>
    </row>
    <row r="107" s="1" customFormat="1" ht="25.5" customHeight="1">
      <c r="B107" s="43"/>
      <c r="C107" s="202" t="s">
        <v>235</v>
      </c>
      <c r="D107" s="202" t="s">
        <v>207</v>
      </c>
      <c r="E107" s="203" t="s">
        <v>457</v>
      </c>
      <c r="F107" s="204" t="s">
        <v>458</v>
      </c>
      <c r="G107" s="205" t="s">
        <v>210</v>
      </c>
      <c r="H107" s="206">
        <v>10</v>
      </c>
      <c r="I107" s="207"/>
      <c r="J107" s="208">
        <f>ROUND(I107*H107,2)</f>
        <v>0</v>
      </c>
      <c r="K107" s="204" t="s">
        <v>211</v>
      </c>
      <c r="L107" s="69"/>
      <c r="M107" s="209" t="s">
        <v>21</v>
      </c>
      <c r="N107" s="210" t="s">
        <v>44</v>
      </c>
      <c r="O107" s="44"/>
      <c r="P107" s="211">
        <f>O107*H107</f>
        <v>0</v>
      </c>
      <c r="Q107" s="211">
        <v>0</v>
      </c>
      <c r="R107" s="211">
        <f>Q107*H107</f>
        <v>0</v>
      </c>
      <c r="S107" s="211">
        <v>0</v>
      </c>
      <c r="T107" s="212">
        <f>S107*H107</f>
        <v>0</v>
      </c>
      <c r="AR107" s="21" t="s">
        <v>212</v>
      </c>
      <c r="AT107" s="21" t="s">
        <v>207</v>
      </c>
      <c r="AU107" s="21" t="s">
        <v>73</v>
      </c>
      <c r="AY107" s="21" t="s">
        <v>213</v>
      </c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21" t="s">
        <v>80</v>
      </c>
      <c r="BK107" s="213">
        <f>ROUND(I107*H107,2)</f>
        <v>0</v>
      </c>
      <c r="BL107" s="21" t="s">
        <v>212</v>
      </c>
      <c r="BM107" s="21" t="s">
        <v>895</v>
      </c>
    </row>
    <row r="108" s="1" customFormat="1">
      <c r="B108" s="43"/>
      <c r="C108" s="71"/>
      <c r="D108" s="214" t="s">
        <v>215</v>
      </c>
      <c r="E108" s="71"/>
      <c r="F108" s="215" t="s">
        <v>460</v>
      </c>
      <c r="G108" s="71"/>
      <c r="H108" s="71"/>
      <c r="I108" s="186"/>
      <c r="J108" s="71"/>
      <c r="K108" s="71"/>
      <c r="L108" s="69"/>
      <c r="M108" s="216"/>
      <c r="N108" s="44"/>
      <c r="O108" s="44"/>
      <c r="P108" s="44"/>
      <c r="Q108" s="44"/>
      <c r="R108" s="44"/>
      <c r="S108" s="44"/>
      <c r="T108" s="92"/>
      <c r="AT108" s="21" t="s">
        <v>215</v>
      </c>
      <c r="AU108" s="21" t="s">
        <v>73</v>
      </c>
    </row>
    <row r="109" s="9" customFormat="1">
      <c r="B109" s="217"/>
      <c r="C109" s="218"/>
      <c r="D109" s="214" t="s">
        <v>217</v>
      </c>
      <c r="E109" s="219" t="s">
        <v>21</v>
      </c>
      <c r="F109" s="220" t="s">
        <v>175</v>
      </c>
      <c r="G109" s="218"/>
      <c r="H109" s="221">
        <v>10</v>
      </c>
      <c r="I109" s="222"/>
      <c r="J109" s="218"/>
      <c r="K109" s="218"/>
      <c r="L109" s="223"/>
      <c r="M109" s="224"/>
      <c r="N109" s="225"/>
      <c r="O109" s="225"/>
      <c r="P109" s="225"/>
      <c r="Q109" s="225"/>
      <c r="R109" s="225"/>
      <c r="S109" s="225"/>
      <c r="T109" s="226"/>
      <c r="AT109" s="227" t="s">
        <v>217</v>
      </c>
      <c r="AU109" s="227" t="s">
        <v>73</v>
      </c>
      <c r="AV109" s="9" t="s">
        <v>82</v>
      </c>
      <c r="AW109" s="9" t="s">
        <v>37</v>
      </c>
      <c r="AX109" s="9" t="s">
        <v>80</v>
      </c>
      <c r="AY109" s="227" t="s">
        <v>213</v>
      </c>
    </row>
    <row r="110" s="1" customFormat="1" ht="51" customHeight="1">
      <c r="B110" s="43"/>
      <c r="C110" s="202" t="s">
        <v>256</v>
      </c>
      <c r="D110" s="202" t="s">
        <v>207</v>
      </c>
      <c r="E110" s="203" t="s">
        <v>896</v>
      </c>
      <c r="F110" s="204" t="s">
        <v>897</v>
      </c>
      <c r="G110" s="205" t="s">
        <v>898</v>
      </c>
      <c r="H110" s="206">
        <v>1214</v>
      </c>
      <c r="I110" s="207"/>
      <c r="J110" s="208">
        <f>ROUND(I110*H110,2)</f>
        <v>0</v>
      </c>
      <c r="K110" s="204" t="s">
        <v>211</v>
      </c>
      <c r="L110" s="69"/>
      <c r="M110" s="209" t="s">
        <v>21</v>
      </c>
      <c r="N110" s="210" t="s">
        <v>44</v>
      </c>
      <c r="O110" s="44"/>
      <c r="P110" s="211">
        <f>O110*H110</f>
        <v>0</v>
      </c>
      <c r="Q110" s="211">
        <v>0</v>
      </c>
      <c r="R110" s="211">
        <f>Q110*H110</f>
        <v>0</v>
      </c>
      <c r="S110" s="211">
        <v>0</v>
      </c>
      <c r="T110" s="212">
        <f>S110*H110</f>
        <v>0</v>
      </c>
      <c r="AR110" s="21" t="s">
        <v>212</v>
      </c>
      <c r="AT110" s="21" t="s">
        <v>207</v>
      </c>
      <c r="AU110" s="21" t="s">
        <v>73</v>
      </c>
      <c r="AY110" s="21" t="s">
        <v>213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21" t="s">
        <v>80</v>
      </c>
      <c r="BK110" s="213">
        <f>ROUND(I110*H110,2)</f>
        <v>0</v>
      </c>
      <c r="BL110" s="21" t="s">
        <v>212</v>
      </c>
      <c r="BM110" s="21" t="s">
        <v>899</v>
      </c>
    </row>
    <row r="111" s="1" customFormat="1">
      <c r="B111" s="43"/>
      <c r="C111" s="71"/>
      <c r="D111" s="214" t="s">
        <v>215</v>
      </c>
      <c r="E111" s="71"/>
      <c r="F111" s="215" t="s">
        <v>241</v>
      </c>
      <c r="G111" s="71"/>
      <c r="H111" s="71"/>
      <c r="I111" s="186"/>
      <c r="J111" s="71"/>
      <c r="K111" s="71"/>
      <c r="L111" s="69"/>
      <c r="M111" s="216"/>
      <c r="N111" s="44"/>
      <c r="O111" s="44"/>
      <c r="P111" s="44"/>
      <c r="Q111" s="44"/>
      <c r="R111" s="44"/>
      <c r="S111" s="44"/>
      <c r="T111" s="92"/>
      <c r="AT111" s="21" t="s">
        <v>215</v>
      </c>
      <c r="AU111" s="21" t="s">
        <v>73</v>
      </c>
    </row>
    <row r="112" s="9" customFormat="1">
      <c r="B112" s="217"/>
      <c r="C112" s="218"/>
      <c r="D112" s="214" t="s">
        <v>217</v>
      </c>
      <c r="E112" s="219" t="s">
        <v>21</v>
      </c>
      <c r="F112" s="220" t="s">
        <v>900</v>
      </c>
      <c r="G112" s="218"/>
      <c r="H112" s="221">
        <v>1214</v>
      </c>
      <c r="I112" s="222"/>
      <c r="J112" s="218"/>
      <c r="K112" s="218"/>
      <c r="L112" s="223"/>
      <c r="M112" s="224"/>
      <c r="N112" s="225"/>
      <c r="O112" s="225"/>
      <c r="P112" s="225"/>
      <c r="Q112" s="225"/>
      <c r="R112" s="225"/>
      <c r="S112" s="225"/>
      <c r="T112" s="226"/>
      <c r="AT112" s="227" t="s">
        <v>217</v>
      </c>
      <c r="AU112" s="227" t="s">
        <v>73</v>
      </c>
      <c r="AV112" s="9" t="s">
        <v>82</v>
      </c>
      <c r="AW112" s="9" t="s">
        <v>37</v>
      </c>
      <c r="AX112" s="9" t="s">
        <v>80</v>
      </c>
      <c r="AY112" s="227" t="s">
        <v>213</v>
      </c>
    </row>
    <row r="113" s="1" customFormat="1" ht="16.5" customHeight="1">
      <c r="B113" s="43"/>
      <c r="C113" s="238" t="s">
        <v>175</v>
      </c>
      <c r="D113" s="238" t="s">
        <v>232</v>
      </c>
      <c r="E113" s="239" t="s">
        <v>244</v>
      </c>
      <c r="F113" s="240" t="s">
        <v>245</v>
      </c>
      <c r="G113" s="241" t="s">
        <v>210</v>
      </c>
      <c r="H113" s="242">
        <v>2428</v>
      </c>
      <c r="I113" s="243"/>
      <c r="J113" s="244">
        <f>ROUND(I113*H113,2)</f>
        <v>0</v>
      </c>
      <c r="K113" s="240" t="s">
        <v>211</v>
      </c>
      <c r="L113" s="245"/>
      <c r="M113" s="246" t="s">
        <v>21</v>
      </c>
      <c r="N113" s="247" t="s">
        <v>44</v>
      </c>
      <c r="O113" s="44"/>
      <c r="P113" s="211">
        <f>O113*H113</f>
        <v>0</v>
      </c>
      <c r="Q113" s="211">
        <v>0.00123</v>
      </c>
      <c r="R113" s="211">
        <f>Q113*H113</f>
        <v>2.98644</v>
      </c>
      <c r="S113" s="211">
        <v>0</v>
      </c>
      <c r="T113" s="212">
        <f>S113*H113</f>
        <v>0</v>
      </c>
      <c r="AR113" s="21" t="s">
        <v>235</v>
      </c>
      <c r="AT113" s="21" t="s">
        <v>232</v>
      </c>
      <c r="AU113" s="21" t="s">
        <v>73</v>
      </c>
      <c r="AY113" s="21" t="s">
        <v>213</v>
      </c>
      <c r="BE113" s="213">
        <f>IF(N113="základní",J113,0)</f>
        <v>0</v>
      </c>
      <c r="BF113" s="213">
        <f>IF(N113="snížená",J113,0)</f>
        <v>0</v>
      </c>
      <c r="BG113" s="213">
        <f>IF(N113="zákl. přenesená",J113,0)</f>
        <v>0</v>
      </c>
      <c r="BH113" s="213">
        <f>IF(N113="sníž. přenesená",J113,0)</f>
        <v>0</v>
      </c>
      <c r="BI113" s="213">
        <f>IF(N113="nulová",J113,0)</f>
        <v>0</v>
      </c>
      <c r="BJ113" s="21" t="s">
        <v>80</v>
      </c>
      <c r="BK113" s="213">
        <f>ROUND(I113*H113,2)</f>
        <v>0</v>
      </c>
      <c r="BL113" s="21" t="s">
        <v>212</v>
      </c>
      <c r="BM113" s="21" t="s">
        <v>901</v>
      </c>
    </row>
    <row r="114" s="9" customFormat="1">
      <c r="B114" s="217"/>
      <c r="C114" s="218"/>
      <c r="D114" s="214" t="s">
        <v>217</v>
      </c>
      <c r="E114" s="219" t="s">
        <v>21</v>
      </c>
      <c r="F114" s="220" t="s">
        <v>902</v>
      </c>
      <c r="G114" s="218"/>
      <c r="H114" s="221">
        <v>2428</v>
      </c>
      <c r="I114" s="222"/>
      <c r="J114" s="218"/>
      <c r="K114" s="218"/>
      <c r="L114" s="223"/>
      <c r="M114" s="224"/>
      <c r="N114" s="225"/>
      <c r="O114" s="225"/>
      <c r="P114" s="225"/>
      <c r="Q114" s="225"/>
      <c r="R114" s="225"/>
      <c r="S114" s="225"/>
      <c r="T114" s="226"/>
      <c r="AT114" s="227" t="s">
        <v>217</v>
      </c>
      <c r="AU114" s="227" t="s">
        <v>73</v>
      </c>
      <c r="AV114" s="9" t="s">
        <v>82</v>
      </c>
      <c r="AW114" s="9" t="s">
        <v>37</v>
      </c>
      <c r="AX114" s="9" t="s">
        <v>80</v>
      </c>
      <c r="AY114" s="227" t="s">
        <v>213</v>
      </c>
    </row>
    <row r="115" s="1" customFormat="1" ht="16.5" customHeight="1">
      <c r="B115" s="43"/>
      <c r="C115" s="238" t="s">
        <v>265</v>
      </c>
      <c r="D115" s="238" t="s">
        <v>232</v>
      </c>
      <c r="E115" s="239" t="s">
        <v>233</v>
      </c>
      <c r="F115" s="240" t="s">
        <v>234</v>
      </c>
      <c r="G115" s="241" t="s">
        <v>210</v>
      </c>
      <c r="H115" s="242">
        <v>1214</v>
      </c>
      <c r="I115" s="243"/>
      <c r="J115" s="244">
        <f>ROUND(I115*H115,2)</f>
        <v>0</v>
      </c>
      <c r="K115" s="240" t="s">
        <v>211</v>
      </c>
      <c r="L115" s="245"/>
      <c r="M115" s="246" t="s">
        <v>21</v>
      </c>
      <c r="N115" s="247" t="s">
        <v>44</v>
      </c>
      <c r="O115" s="44"/>
      <c r="P115" s="211">
        <f>O115*H115</f>
        <v>0</v>
      </c>
      <c r="Q115" s="211">
        <v>0.00021000000000000001</v>
      </c>
      <c r="R115" s="211">
        <f>Q115*H115</f>
        <v>0.25494</v>
      </c>
      <c r="S115" s="211">
        <v>0</v>
      </c>
      <c r="T115" s="212">
        <f>S115*H115</f>
        <v>0</v>
      </c>
      <c r="AR115" s="21" t="s">
        <v>235</v>
      </c>
      <c r="AT115" s="21" t="s">
        <v>232</v>
      </c>
      <c r="AU115" s="21" t="s">
        <v>73</v>
      </c>
      <c r="AY115" s="21" t="s">
        <v>213</v>
      </c>
      <c r="BE115" s="213">
        <f>IF(N115="základní",J115,0)</f>
        <v>0</v>
      </c>
      <c r="BF115" s="213">
        <f>IF(N115="snížená",J115,0)</f>
        <v>0</v>
      </c>
      <c r="BG115" s="213">
        <f>IF(N115="zákl. přenesená",J115,0)</f>
        <v>0</v>
      </c>
      <c r="BH115" s="213">
        <f>IF(N115="sníž. přenesená",J115,0)</f>
        <v>0</v>
      </c>
      <c r="BI115" s="213">
        <f>IF(N115="nulová",J115,0)</f>
        <v>0</v>
      </c>
      <c r="BJ115" s="21" t="s">
        <v>80</v>
      </c>
      <c r="BK115" s="213">
        <f>ROUND(I115*H115,2)</f>
        <v>0</v>
      </c>
      <c r="BL115" s="21" t="s">
        <v>212</v>
      </c>
      <c r="BM115" s="21" t="s">
        <v>903</v>
      </c>
    </row>
    <row r="116" s="9" customFormat="1">
      <c r="B116" s="217"/>
      <c r="C116" s="218"/>
      <c r="D116" s="214" t="s">
        <v>217</v>
      </c>
      <c r="E116" s="219" t="s">
        <v>21</v>
      </c>
      <c r="F116" s="220" t="s">
        <v>900</v>
      </c>
      <c r="G116" s="218"/>
      <c r="H116" s="221">
        <v>1214</v>
      </c>
      <c r="I116" s="222"/>
      <c r="J116" s="218"/>
      <c r="K116" s="218"/>
      <c r="L116" s="223"/>
      <c r="M116" s="224"/>
      <c r="N116" s="225"/>
      <c r="O116" s="225"/>
      <c r="P116" s="225"/>
      <c r="Q116" s="225"/>
      <c r="R116" s="225"/>
      <c r="S116" s="225"/>
      <c r="T116" s="226"/>
      <c r="AT116" s="227" t="s">
        <v>217</v>
      </c>
      <c r="AU116" s="227" t="s">
        <v>73</v>
      </c>
      <c r="AV116" s="9" t="s">
        <v>82</v>
      </c>
      <c r="AW116" s="9" t="s">
        <v>37</v>
      </c>
      <c r="AX116" s="9" t="s">
        <v>80</v>
      </c>
      <c r="AY116" s="227" t="s">
        <v>213</v>
      </c>
    </row>
    <row r="117" s="1" customFormat="1" ht="76.5" customHeight="1">
      <c r="B117" s="43"/>
      <c r="C117" s="202" t="s">
        <v>270</v>
      </c>
      <c r="D117" s="202" t="s">
        <v>207</v>
      </c>
      <c r="E117" s="203" t="s">
        <v>739</v>
      </c>
      <c r="F117" s="204" t="s">
        <v>740</v>
      </c>
      <c r="G117" s="205" t="s">
        <v>221</v>
      </c>
      <c r="H117" s="206">
        <v>60</v>
      </c>
      <c r="I117" s="207"/>
      <c r="J117" s="208">
        <f>ROUND(I117*H117,2)</f>
        <v>0</v>
      </c>
      <c r="K117" s="204" t="s">
        <v>211</v>
      </c>
      <c r="L117" s="69"/>
      <c r="M117" s="209" t="s">
        <v>21</v>
      </c>
      <c r="N117" s="210" t="s">
        <v>44</v>
      </c>
      <c r="O117" s="44"/>
      <c r="P117" s="211">
        <f>O117*H117</f>
        <v>0</v>
      </c>
      <c r="Q117" s="211">
        <v>0</v>
      </c>
      <c r="R117" s="211">
        <f>Q117*H117</f>
        <v>0</v>
      </c>
      <c r="S117" s="211">
        <v>0</v>
      </c>
      <c r="T117" s="212">
        <f>S117*H117</f>
        <v>0</v>
      </c>
      <c r="AR117" s="21" t="s">
        <v>212</v>
      </c>
      <c r="AT117" s="21" t="s">
        <v>207</v>
      </c>
      <c r="AU117" s="21" t="s">
        <v>73</v>
      </c>
      <c r="AY117" s="21" t="s">
        <v>213</v>
      </c>
      <c r="BE117" s="213">
        <f>IF(N117="základní",J117,0)</f>
        <v>0</v>
      </c>
      <c r="BF117" s="213">
        <f>IF(N117="snížená",J117,0)</f>
        <v>0</v>
      </c>
      <c r="BG117" s="213">
        <f>IF(N117="zákl. přenesená",J117,0)</f>
        <v>0</v>
      </c>
      <c r="BH117" s="213">
        <f>IF(N117="sníž. přenesená",J117,0)</f>
        <v>0</v>
      </c>
      <c r="BI117" s="213">
        <f>IF(N117="nulová",J117,0)</f>
        <v>0</v>
      </c>
      <c r="BJ117" s="21" t="s">
        <v>80</v>
      </c>
      <c r="BK117" s="213">
        <f>ROUND(I117*H117,2)</f>
        <v>0</v>
      </c>
      <c r="BL117" s="21" t="s">
        <v>212</v>
      </c>
      <c r="BM117" s="21" t="s">
        <v>904</v>
      </c>
    </row>
    <row r="118" s="1" customFormat="1">
      <c r="B118" s="43"/>
      <c r="C118" s="71"/>
      <c r="D118" s="214" t="s">
        <v>215</v>
      </c>
      <c r="E118" s="71"/>
      <c r="F118" s="215" t="s">
        <v>742</v>
      </c>
      <c r="G118" s="71"/>
      <c r="H118" s="71"/>
      <c r="I118" s="186"/>
      <c r="J118" s="71"/>
      <c r="K118" s="71"/>
      <c r="L118" s="69"/>
      <c r="M118" s="216"/>
      <c r="N118" s="44"/>
      <c r="O118" s="44"/>
      <c r="P118" s="44"/>
      <c r="Q118" s="44"/>
      <c r="R118" s="44"/>
      <c r="S118" s="44"/>
      <c r="T118" s="92"/>
      <c r="AT118" s="21" t="s">
        <v>215</v>
      </c>
      <c r="AU118" s="21" t="s">
        <v>73</v>
      </c>
    </row>
    <row r="119" s="9" customFormat="1">
      <c r="B119" s="217"/>
      <c r="C119" s="218"/>
      <c r="D119" s="214" t="s">
        <v>217</v>
      </c>
      <c r="E119" s="219" t="s">
        <v>21</v>
      </c>
      <c r="F119" s="220" t="s">
        <v>905</v>
      </c>
      <c r="G119" s="218"/>
      <c r="H119" s="221">
        <v>60</v>
      </c>
      <c r="I119" s="222"/>
      <c r="J119" s="218"/>
      <c r="K119" s="218"/>
      <c r="L119" s="223"/>
      <c r="M119" s="224"/>
      <c r="N119" s="225"/>
      <c r="O119" s="225"/>
      <c r="P119" s="225"/>
      <c r="Q119" s="225"/>
      <c r="R119" s="225"/>
      <c r="S119" s="225"/>
      <c r="T119" s="226"/>
      <c r="AT119" s="227" t="s">
        <v>217</v>
      </c>
      <c r="AU119" s="227" t="s">
        <v>73</v>
      </c>
      <c r="AV119" s="9" t="s">
        <v>82</v>
      </c>
      <c r="AW119" s="9" t="s">
        <v>37</v>
      </c>
      <c r="AX119" s="9" t="s">
        <v>80</v>
      </c>
      <c r="AY119" s="227" t="s">
        <v>213</v>
      </c>
    </row>
    <row r="120" s="1" customFormat="1" ht="63.75" customHeight="1">
      <c r="B120" s="43"/>
      <c r="C120" s="202" t="s">
        <v>275</v>
      </c>
      <c r="D120" s="202" t="s">
        <v>207</v>
      </c>
      <c r="E120" s="203" t="s">
        <v>743</v>
      </c>
      <c r="F120" s="204" t="s">
        <v>744</v>
      </c>
      <c r="G120" s="205" t="s">
        <v>221</v>
      </c>
      <c r="H120" s="206">
        <v>400</v>
      </c>
      <c r="I120" s="207"/>
      <c r="J120" s="208">
        <f>ROUND(I120*H120,2)</f>
        <v>0</v>
      </c>
      <c r="K120" s="204" t="s">
        <v>211</v>
      </c>
      <c r="L120" s="69"/>
      <c r="M120" s="209" t="s">
        <v>21</v>
      </c>
      <c r="N120" s="210" t="s">
        <v>44</v>
      </c>
      <c r="O120" s="44"/>
      <c r="P120" s="211">
        <f>O120*H120</f>
        <v>0</v>
      </c>
      <c r="Q120" s="211">
        <v>0</v>
      </c>
      <c r="R120" s="211">
        <f>Q120*H120</f>
        <v>0</v>
      </c>
      <c r="S120" s="211">
        <v>0</v>
      </c>
      <c r="T120" s="212">
        <f>S120*H120</f>
        <v>0</v>
      </c>
      <c r="AR120" s="21" t="s">
        <v>212</v>
      </c>
      <c r="AT120" s="21" t="s">
        <v>207</v>
      </c>
      <c r="AU120" s="21" t="s">
        <v>73</v>
      </c>
      <c r="AY120" s="21" t="s">
        <v>213</v>
      </c>
      <c r="BE120" s="213">
        <f>IF(N120="základní",J120,0)</f>
        <v>0</v>
      </c>
      <c r="BF120" s="213">
        <f>IF(N120="snížená",J120,0)</f>
        <v>0</v>
      </c>
      <c r="BG120" s="213">
        <f>IF(N120="zákl. přenesená",J120,0)</f>
        <v>0</v>
      </c>
      <c r="BH120" s="213">
        <f>IF(N120="sníž. přenesená",J120,0)</f>
        <v>0</v>
      </c>
      <c r="BI120" s="213">
        <f>IF(N120="nulová",J120,0)</f>
        <v>0</v>
      </c>
      <c r="BJ120" s="21" t="s">
        <v>80</v>
      </c>
      <c r="BK120" s="213">
        <f>ROUND(I120*H120,2)</f>
        <v>0</v>
      </c>
      <c r="BL120" s="21" t="s">
        <v>212</v>
      </c>
      <c r="BM120" s="21" t="s">
        <v>906</v>
      </c>
    </row>
    <row r="121" s="1" customFormat="1">
      <c r="B121" s="43"/>
      <c r="C121" s="71"/>
      <c r="D121" s="214" t="s">
        <v>215</v>
      </c>
      <c r="E121" s="71"/>
      <c r="F121" s="215" t="s">
        <v>746</v>
      </c>
      <c r="G121" s="71"/>
      <c r="H121" s="71"/>
      <c r="I121" s="186"/>
      <c r="J121" s="71"/>
      <c r="K121" s="71"/>
      <c r="L121" s="69"/>
      <c r="M121" s="216"/>
      <c r="N121" s="44"/>
      <c r="O121" s="44"/>
      <c r="P121" s="44"/>
      <c r="Q121" s="44"/>
      <c r="R121" s="44"/>
      <c r="S121" s="44"/>
      <c r="T121" s="92"/>
      <c r="AT121" s="21" t="s">
        <v>215</v>
      </c>
      <c r="AU121" s="21" t="s">
        <v>73</v>
      </c>
    </row>
    <row r="122" s="9" customFormat="1">
      <c r="B122" s="217"/>
      <c r="C122" s="218"/>
      <c r="D122" s="214" t="s">
        <v>217</v>
      </c>
      <c r="E122" s="219" t="s">
        <v>21</v>
      </c>
      <c r="F122" s="220" t="s">
        <v>907</v>
      </c>
      <c r="G122" s="218"/>
      <c r="H122" s="221">
        <v>400</v>
      </c>
      <c r="I122" s="222"/>
      <c r="J122" s="218"/>
      <c r="K122" s="218"/>
      <c r="L122" s="223"/>
      <c r="M122" s="224"/>
      <c r="N122" s="225"/>
      <c r="O122" s="225"/>
      <c r="P122" s="225"/>
      <c r="Q122" s="225"/>
      <c r="R122" s="225"/>
      <c r="S122" s="225"/>
      <c r="T122" s="226"/>
      <c r="AT122" s="227" t="s">
        <v>217</v>
      </c>
      <c r="AU122" s="227" t="s">
        <v>73</v>
      </c>
      <c r="AV122" s="9" t="s">
        <v>82</v>
      </c>
      <c r="AW122" s="9" t="s">
        <v>37</v>
      </c>
      <c r="AX122" s="9" t="s">
        <v>80</v>
      </c>
      <c r="AY122" s="227" t="s">
        <v>213</v>
      </c>
    </row>
    <row r="123" s="1" customFormat="1" ht="76.5" customHeight="1">
      <c r="B123" s="43"/>
      <c r="C123" s="202" t="s">
        <v>279</v>
      </c>
      <c r="D123" s="202" t="s">
        <v>207</v>
      </c>
      <c r="E123" s="203" t="s">
        <v>253</v>
      </c>
      <c r="F123" s="204" t="s">
        <v>254</v>
      </c>
      <c r="G123" s="205" t="s">
        <v>250</v>
      </c>
      <c r="H123" s="206">
        <v>8</v>
      </c>
      <c r="I123" s="207"/>
      <c r="J123" s="208">
        <f>ROUND(I123*H123,2)</f>
        <v>0</v>
      </c>
      <c r="K123" s="204" t="s">
        <v>211</v>
      </c>
      <c r="L123" s="69"/>
      <c r="M123" s="209" t="s">
        <v>21</v>
      </c>
      <c r="N123" s="210" t="s">
        <v>44</v>
      </c>
      <c r="O123" s="44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AR123" s="21" t="s">
        <v>212</v>
      </c>
      <c r="AT123" s="21" t="s">
        <v>207</v>
      </c>
      <c r="AU123" s="21" t="s">
        <v>73</v>
      </c>
      <c r="AY123" s="21" t="s">
        <v>213</v>
      </c>
      <c r="BE123" s="213">
        <f>IF(N123="základní",J123,0)</f>
        <v>0</v>
      </c>
      <c r="BF123" s="213">
        <f>IF(N123="snížená",J123,0)</f>
        <v>0</v>
      </c>
      <c r="BG123" s="213">
        <f>IF(N123="zákl. přenesená",J123,0)</f>
        <v>0</v>
      </c>
      <c r="BH123" s="213">
        <f>IF(N123="sníž. přenesená",J123,0)</f>
        <v>0</v>
      </c>
      <c r="BI123" s="213">
        <f>IF(N123="nulová",J123,0)</f>
        <v>0</v>
      </c>
      <c r="BJ123" s="21" t="s">
        <v>80</v>
      </c>
      <c r="BK123" s="213">
        <f>ROUND(I123*H123,2)</f>
        <v>0</v>
      </c>
      <c r="BL123" s="21" t="s">
        <v>212</v>
      </c>
      <c r="BM123" s="21" t="s">
        <v>908</v>
      </c>
    </row>
    <row r="124" s="1" customFormat="1">
      <c r="B124" s="43"/>
      <c r="C124" s="71"/>
      <c r="D124" s="214" t="s">
        <v>215</v>
      </c>
      <c r="E124" s="71"/>
      <c r="F124" s="215" t="s">
        <v>252</v>
      </c>
      <c r="G124" s="71"/>
      <c r="H124" s="71"/>
      <c r="I124" s="186"/>
      <c r="J124" s="71"/>
      <c r="K124" s="71"/>
      <c r="L124" s="69"/>
      <c r="M124" s="216"/>
      <c r="N124" s="44"/>
      <c r="O124" s="44"/>
      <c r="P124" s="44"/>
      <c r="Q124" s="44"/>
      <c r="R124" s="44"/>
      <c r="S124" s="44"/>
      <c r="T124" s="92"/>
      <c r="AT124" s="21" t="s">
        <v>215</v>
      </c>
      <c r="AU124" s="21" t="s">
        <v>73</v>
      </c>
    </row>
    <row r="125" s="9" customFormat="1">
      <c r="B125" s="217"/>
      <c r="C125" s="218"/>
      <c r="D125" s="214" t="s">
        <v>217</v>
      </c>
      <c r="E125" s="219" t="s">
        <v>21</v>
      </c>
      <c r="F125" s="220" t="s">
        <v>235</v>
      </c>
      <c r="G125" s="218"/>
      <c r="H125" s="221">
        <v>8</v>
      </c>
      <c r="I125" s="222"/>
      <c r="J125" s="218"/>
      <c r="K125" s="218"/>
      <c r="L125" s="223"/>
      <c r="M125" s="224"/>
      <c r="N125" s="225"/>
      <c r="O125" s="225"/>
      <c r="P125" s="225"/>
      <c r="Q125" s="225"/>
      <c r="R125" s="225"/>
      <c r="S125" s="225"/>
      <c r="T125" s="226"/>
      <c r="AT125" s="227" t="s">
        <v>217</v>
      </c>
      <c r="AU125" s="227" t="s">
        <v>73</v>
      </c>
      <c r="AV125" s="9" t="s">
        <v>82</v>
      </c>
      <c r="AW125" s="9" t="s">
        <v>37</v>
      </c>
      <c r="AX125" s="9" t="s">
        <v>80</v>
      </c>
      <c r="AY125" s="227" t="s">
        <v>213</v>
      </c>
    </row>
    <row r="126" s="1" customFormat="1" ht="76.5" customHeight="1">
      <c r="B126" s="43"/>
      <c r="C126" s="202" t="s">
        <v>10</v>
      </c>
      <c r="D126" s="202" t="s">
        <v>207</v>
      </c>
      <c r="E126" s="203" t="s">
        <v>570</v>
      </c>
      <c r="F126" s="204" t="s">
        <v>571</v>
      </c>
      <c r="G126" s="205" t="s">
        <v>250</v>
      </c>
      <c r="H126" s="206">
        <v>68</v>
      </c>
      <c r="I126" s="207"/>
      <c r="J126" s="208">
        <f>ROUND(I126*H126,2)</f>
        <v>0</v>
      </c>
      <c r="K126" s="204" t="s">
        <v>211</v>
      </c>
      <c r="L126" s="69"/>
      <c r="M126" s="209" t="s">
        <v>21</v>
      </c>
      <c r="N126" s="210" t="s">
        <v>44</v>
      </c>
      <c r="O126" s="44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AR126" s="21" t="s">
        <v>212</v>
      </c>
      <c r="AT126" s="21" t="s">
        <v>207</v>
      </c>
      <c r="AU126" s="21" t="s">
        <v>73</v>
      </c>
      <c r="AY126" s="21" t="s">
        <v>213</v>
      </c>
      <c r="BE126" s="213">
        <f>IF(N126="základní",J126,0)</f>
        <v>0</v>
      </c>
      <c r="BF126" s="213">
        <f>IF(N126="snížená",J126,0)</f>
        <v>0</v>
      </c>
      <c r="BG126" s="213">
        <f>IF(N126="zákl. přenesená",J126,0)</f>
        <v>0</v>
      </c>
      <c r="BH126" s="213">
        <f>IF(N126="sníž. přenesená",J126,0)</f>
        <v>0</v>
      </c>
      <c r="BI126" s="213">
        <f>IF(N126="nulová",J126,0)</f>
        <v>0</v>
      </c>
      <c r="BJ126" s="21" t="s">
        <v>80</v>
      </c>
      <c r="BK126" s="213">
        <f>ROUND(I126*H126,2)</f>
        <v>0</v>
      </c>
      <c r="BL126" s="21" t="s">
        <v>212</v>
      </c>
      <c r="BM126" s="21" t="s">
        <v>909</v>
      </c>
    </row>
    <row r="127" s="1" customFormat="1">
      <c r="B127" s="43"/>
      <c r="C127" s="71"/>
      <c r="D127" s="214" t="s">
        <v>215</v>
      </c>
      <c r="E127" s="71"/>
      <c r="F127" s="215" t="s">
        <v>252</v>
      </c>
      <c r="G127" s="71"/>
      <c r="H127" s="71"/>
      <c r="I127" s="186"/>
      <c r="J127" s="71"/>
      <c r="K127" s="71"/>
      <c r="L127" s="69"/>
      <c r="M127" s="216"/>
      <c r="N127" s="44"/>
      <c r="O127" s="44"/>
      <c r="P127" s="44"/>
      <c r="Q127" s="44"/>
      <c r="R127" s="44"/>
      <c r="S127" s="44"/>
      <c r="T127" s="92"/>
      <c r="AT127" s="21" t="s">
        <v>215</v>
      </c>
      <c r="AU127" s="21" t="s">
        <v>73</v>
      </c>
    </row>
    <row r="128" s="9" customFormat="1">
      <c r="B128" s="217"/>
      <c r="C128" s="218"/>
      <c r="D128" s="214" t="s">
        <v>217</v>
      </c>
      <c r="E128" s="219" t="s">
        <v>21</v>
      </c>
      <c r="F128" s="220" t="s">
        <v>910</v>
      </c>
      <c r="G128" s="218"/>
      <c r="H128" s="221">
        <v>68</v>
      </c>
      <c r="I128" s="222"/>
      <c r="J128" s="218"/>
      <c r="K128" s="218"/>
      <c r="L128" s="223"/>
      <c r="M128" s="224"/>
      <c r="N128" s="225"/>
      <c r="O128" s="225"/>
      <c r="P128" s="225"/>
      <c r="Q128" s="225"/>
      <c r="R128" s="225"/>
      <c r="S128" s="225"/>
      <c r="T128" s="226"/>
      <c r="AT128" s="227" t="s">
        <v>217</v>
      </c>
      <c r="AU128" s="227" t="s">
        <v>73</v>
      </c>
      <c r="AV128" s="9" t="s">
        <v>82</v>
      </c>
      <c r="AW128" s="9" t="s">
        <v>37</v>
      </c>
      <c r="AX128" s="9" t="s">
        <v>80</v>
      </c>
      <c r="AY128" s="227" t="s">
        <v>213</v>
      </c>
    </row>
    <row r="129" s="1" customFormat="1" ht="76.5" customHeight="1">
      <c r="B129" s="43"/>
      <c r="C129" s="202" t="s">
        <v>290</v>
      </c>
      <c r="D129" s="202" t="s">
        <v>207</v>
      </c>
      <c r="E129" s="203" t="s">
        <v>651</v>
      </c>
      <c r="F129" s="204" t="s">
        <v>652</v>
      </c>
      <c r="G129" s="205" t="s">
        <v>221</v>
      </c>
      <c r="H129" s="206">
        <v>940</v>
      </c>
      <c r="I129" s="207"/>
      <c r="J129" s="208">
        <f>ROUND(I129*H129,2)</f>
        <v>0</v>
      </c>
      <c r="K129" s="204" t="s">
        <v>211</v>
      </c>
      <c r="L129" s="69"/>
      <c r="M129" s="209" t="s">
        <v>21</v>
      </c>
      <c r="N129" s="210" t="s">
        <v>44</v>
      </c>
      <c r="O129" s="44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AR129" s="21" t="s">
        <v>212</v>
      </c>
      <c r="AT129" s="21" t="s">
        <v>207</v>
      </c>
      <c r="AU129" s="21" t="s">
        <v>73</v>
      </c>
      <c r="AY129" s="21" t="s">
        <v>213</v>
      </c>
      <c r="BE129" s="213">
        <f>IF(N129="základní",J129,0)</f>
        <v>0</v>
      </c>
      <c r="BF129" s="213">
        <f>IF(N129="snížená",J129,0)</f>
        <v>0</v>
      </c>
      <c r="BG129" s="213">
        <f>IF(N129="zákl. přenesená",J129,0)</f>
        <v>0</v>
      </c>
      <c r="BH129" s="213">
        <f>IF(N129="sníž. přenesená",J129,0)</f>
        <v>0</v>
      </c>
      <c r="BI129" s="213">
        <f>IF(N129="nulová",J129,0)</f>
        <v>0</v>
      </c>
      <c r="BJ129" s="21" t="s">
        <v>80</v>
      </c>
      <c r="BK129" s="213">
        <f>ROUND(I129*H129,2)</f>
        <v>0</v>
      </c>
      <c r="BL129" s="21" t="s">
        <v>212</v>
      </c>
      <c r="BM129" s="21" t="s">
        <v>911</v>
      </c>
    </row>
    <row r="130" s="1" customFormat="1">
      <c r="B130" s="43"/>
      <c r="C130" s="71"/>
      <c r="D130" s="214" t="s">
        <v>215</v>
      </c>
      <c r="E130" s="71"/>
      <c r="F130" s="215" t="s">
        <v>263</v>
      </c>
      <c r="G130" s="71"/>
      <c r="H130" s="71"/>
      <c r="I130" s="186"/>
      <c r="J130" s="71"/>
      <c r="K130" s="71"/>
      <c r="L130" s="69"/>
      <c r="M130" s="216"/>
      <c r="N130" s="44"/>
      <c r="O130" s="44"/>
      <c r="P130" s="44"/>
      <c r="Q130" s="44"/>
      <c r="R130" s="44"/>
      <c r="S130" s="44"/>
      <c r="T130" s="92"/>
      <c r="AT130" s="21" t="s">
        <v>215</v>
      </c>
      <c r="AU130" s="21" t="s">
        <v>73</v>
      </c>
    </row>
    <row r="131" s="9" customFormat="1">
      <c r="B131" s="217"/>
      <c r="C131" s="218"/>
      <c r="D131" s="214" t="s">
        <v>217</v>
      </c>
      <c r="E131" s="219" t="s">
        <v>21</v>
      </c>
      <c r="F131" s="220" t="s">
        <v>912</v>
      </c>
      <c r="G131" s="218"/>
      <c r="H131" s="221">
        <v>940</v>
      </c>
      <c r="I131" s="222"/>
      <c r="J131" s="218"/>
      <c r="K131" s="218"/>
      <c r="L131" s="223"/>
      <c r="M131" s="224"/>
      <c r="N131" s="225"/>
      <c r="O131" s="225"/>
      <c r="P131" s="225"/>
      <c r="Q131" s="225"/>
      <c r="R131" s="225"/>
      <c r="S131" s="225"/>
      <c r="T131" s="226"/>
      <c r="AT131" s="227" t="s">
        <v>217</v>
      </c>
      <c r="AU131" s="227" t="s">
        <v>73</v>
      </c>
      <c r="AV131" s="9" t="s">
        <v>82</v>
      </c>
      <c r="AW131" s="9" t="s">
        <v>37</v>
      </c>
      <c r="AX131" s="9" t="s">
        <v>80</v>
      </c>
      <c r="AY131" s="227" t="s">
        <v>213</v>
      </c>
    </row>
    <row r="132" s="1" customFormat="1" ht="63.75" customHeight="1">
      <c r="B132" s="43"/>
      <c r="C132" s="202" t="s">
        <v>295</v>
      </c>
      <c r="D132" s="202" t="s">
        <v>207</v>
      </c>
      <c r="E132" s="203" t="s">
        <v>266</v>
      </c>
      <c r="F132" s="204" t="s">
        <v>267</v>
      </c>
      <c r="G132" s="205" t="s">
        <v>250</v>
      </c>
      <c r="H132" s="206">
        <v>4</v>
      </c>
      <c r="I132" s="207"/>
      <c r="J132" s="208">
        <f>ROUND(I132*H132,2)</f>
        <v>0</v>
      </c>
      <c r="K132" s="204" t="s">
        <v>211</v>
      </c>
      <c r="L132" s="69"/>
      <c r="M132" s="209" t="s">
        <v>21</v>
      </c>
      <c r="N132" s="210" t="s">
        <v>44</v>
      </c>
      <c r="O132" s="44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AR132" s="21" t="s">
        <v>212</v>
      </c>
      <c r="AT132" s="21" t="s">
        <v>207</v>
      </c>
      <c r="AU132" s="21" t="s">
        <v>73</v>
      </c>
      <c r="AY132" s="21" t="s">
        <v>213</v>
      </c>
      <c r="BE132" s="213">
        <f>IF(N132="základní",J132,0)</f>
        <v>0</v>
      </c>
      <c r="BF132" s="213">
        <f>IF(N132="snížená",J132,0)</f>
        <v>0</v>
      </c>
      <c r="BG132" s="213">
        <f>IF(N132="zákl. přenesená",J132,0)</f>
        <v>0</v>
      </c>
      <c r="BH132" s="213">
        <f>IF(N132="sníž. přenesená",J132,0)</f>
        <v>0</v>
      </c>
      <c r="BI132" s="213">
        <f>IF(N132="nulová",J132,0)</f>
        <v>0</v>
      </c>
      <c r="BJ132" s="21" t="s">
        <v>80</v>
      </c>
      <c r="BK132" s="213">
        <f>ROUND(I132*H132,2)</f>
        <v>0</v>
      </c>
      <c r="BL132" s="21" t="s">
        <v>212</v>
      </c>
      <c r="BM132" s="21" t="s">
        <v>913</v>
      </c>
    </row>
    <row r="133" s="1" customFormat="1">
      <c r="B133" s="43"/>
      <c r="C133" s="71"/>
      <c r="D133" s="214" t="s">
        <v>215</v>
      </c>
      <c r="E133" s="71"/>
      <c r="F133" s="215" t="s">
        <v>269</v>
      </c>
      <c r="G133" s="71"/>
      <c r="H133" s="71"/>
      <c r="I133" s="186"/>
      <c r="J133" s="71"/>
      <c r="K133" s="71"/>
      <c r="L133" s="69"/>
      <c r="M133" s="216"/>
      <c r="N133" s="44"/>
      <c r="O133" s="44"/>
      <c r="P133" s="44"/>
      <c r="Q133" s="44"/>
      <c r="R133" s="44"/>
      <c r="S133" s="44"/>
      <c r="T133" s="92"/>
      <c r="AT133" s="21" t="s">
        <v>215</v>
      </c>
      <c r="AU133" s="21" t="s">
        <v>73</v>
      </c>
    </row>
    <row r="134" s="9" customFormat="1">
      <c r="B134" s="217"/>
      <c r="C134" s="218"/>
      <c r="D134" s="214" t="s">
        <v>217</v>
      </c>
      <c r="E134" s="219" t="s">
        <v>21</v>
      </c>
      <c r="F134" s="220" t="s">
        <v>212</v>
      </c>
      <c r="G134" s="218"/>
      <c r="H134" s="221">
        <v>4</v>
      </c>
      <c r="I134" s="222"/>
      <c r="J134" s="218"/>
      <c r="K134" s="218"/>
      <c r="L134" s="223"/>
      <c r="M134" s="224"/>
      <c r="N134" s="225"/>
      <c r="O134" s="225"/>
      <c r="P134" s="225"/>
      <c r="Q134" s="225"/>
      <c r="R134" s="225"/>
      <c r="S134" s="225"/>
      <c r="T134" s="226"/>
      <c r="AT134" s="227" t="s">
        <v>217</v>
      </c>
      <c r="AU134" s="227" t="s">
        <v>73</v>
      </c>
      <c r="AV134" s="9" t="s">
        <v>82</v>
      </c>
      <c r="AW134" s="9" t="s">
        <v>37</v>
      </c>
      <c r="AX134" s="9" t="s">
        <v>80</v>
      </c>
      <c r="AY134" s="227" t="s">
        <v>213</v>
      </c>
    </row>
    <row r="135" s="1" customFormat="1" ht="38.25" customHeight="1">
      <c r="B135" s="43"/>
      <c r="C135" s="202" t="s">
        <v>274</v>
      </c>
      <c r="D135" s="202" t="s">
        <v>207</v>
      </c>
      <c r="E135" s="203" t="s">
        <v>291</v>
      </c>
      <c r="F135" s="204" t="s">
        <v>292</v>
      </c>
      <c r="G135" s="205" t="s">
        <v>210</v>
      </c>
      <c r="H135" s="206">
        <v>36</v>
      </c>
      <c r="I135" s="207"/>
      <c r="J135" s="208">
        <f>ROUND(I135*H135,2)</f>
        <v>0</v>
      </c>
      <c r="K135" s="204" t="s">
        <v>211</v>
      </c>
      <c r="L135" s="69"/>
      <c r="M135" s="209" t="s">
        <v>21</v>
      </c>
      <c r="N135" s="210" t="s">
        <v>44</v>
      </c>
      <c r="O135" s="44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AR135" s="21" t="s">
        <v>212</v>
      </c>
      <c r="AT135" s="21" t="s">
        <v>207</v>
      </c>
      <c r="AU135" s="21" t="s">
        <v>73</v>
      </c>
      <c r="AY135" s="21" t="s">
        <v>213</v>
      </c>
      <c r="BE135" s="213">
        <f>IF(N135="základní",J135,0)</f>
        <v>0</v>
      </c>
      <c r="BF135" s="213">
        <f>IF(N135="snížená",J135,0)</f>
        <v>0</v>
      </c>
      <c r="BG135" s="213">
        <f>IF(N135="zákl. přenesená",J135,0)</f>
        <v>0</v>
      </c>
      <c r="BH135" s="213">
        <f>IF(N135="sníž. přenesená",J135,0)</f>
        <v>0</v>
      </c>
      <c r="BI135" s="213">
        <f>IF(N135="nulová",J135,0)</f>
        <v>0</v>
      </c>
      <c r="BJ135" s="21" t="s">
        <v>80</v>
      </c>
      <c r="BK135" s="213">
        <f>ROUND(I135*H135,2)</f>
        <v>0</v>
      </c>
      <c r="BL135" s="21" t="s">
        <v>212</v>
      </c>
      <c r="BM135" s="21" t="s">
        <v>914</v>
      </c>
    </row>
    <row r="136" s="1" customFormat="1">
      <c r="B136" s="43"/>
      <c r="C136" s="71"/>
      <c r="D136" s="214" t="s">
        <v>215</v>
      </c>
      <c r="E136" s="71"/>
      <c r="F136" s="215" t="s">
        <v>216</v>
      </c>
      <c r="G136" s="71"/>
      <c r="H136" s="71"/>
      <c r="I136" s="186"/>
      <c r="J136" s="71"/>
      <c r="K136" s="71"/>
      <c r="L136" s="69"/>
      <c r="M136" s="216"/>
      <c r="N136" s="44"/>
      <c r="O136" s="44"/>
      <c r="P136" s="44"/>
      <c r="Q136" s="44"/>
      <c r="R136" s="44"/>
      <c r="S136" s="44"/>
      <c r="T136" s="92"/>
      <c r="AT136" s="21" t="s">
        <v>215</v>
      </c>
      <c r="AU136" s="21" t="s">
        <v>73</v>
      </c>
    </row>
    <row r="137" s="9" customFormat="1">
      <c r="B137" s="217"/>
      <c r="C137" s="218"/>
      <c r="D137" s="214" t="s">
        <v>217</v>
      </c>
      <c r="E137" s="219" t="s">
        <v>21</v>
      </c>
      <c r="F137" s="220" t="s">
        <v>409</v>
      </c>
      <c r="G137" s="218"/>
      <c r="H137" s="221">
        <v>36</v>
      </c>
      <c r="I137" s="222"/>
      <c r="J137" s="218"/>
      <c r="K137" s="218"/>
      <c r="L137" s="223"/>
      <c r="M137" s="224"/>
      <c r="N137" s="225"/>
      <c r="O137" s="225"/>
      <c r="P137" s="225"/>
      <c r="Q137" s="225"/>
      <c r="R137" s="225"/>
      <c r="S137" s="225"/>
      <c r="T137" s="226"/>
      <c r="AT137" s="227" t="s">
        <v>217</v>
      </c>
      <c r="AU137" s="227" t="s">
        <v>73</v>
      </c>
      <c r="AV137" s="9" t="s">
        <v>82</v>
      </c>
      <c r="AW137" s="9" t="s">
        <v>37</v>
      </c>
      <c r="AX137" s="9" t="s">
        <v>80</v>
      </c>
      <c r="AY137" s="227" t="s">
        <v>213</v>
      </c>
    </row>
    <row r="138" s="1" customFormat="1" ht="63.75" customHeight="1">
      <c r="B138" s="43"/>
      <c r="C138" s="202" t="s">
        <v>352</v>
      </c>
      <c r="D138" s="202" t="s">
        <v>207</v>
      </c>
      <c r="E138" s="203" t="s">
        <v>296</v>
      </c>
      <c r="F138" s="204" t="s">
        <v>297</v>
      </c>
      <c r="G138" s="205" t="s">
        <v>298</v>
      </c>
      <c r="H138" s="206">
        <v>23.913</v>
      </c>
      <c r="I138" s="207"/>
      <c r="J138" s="208">
        <f>ROUND(I138*H138,2)</f>
        <v>0</v>
      </c>
      <c r="K138" s="204" t="s">
        <v>211</v>
      </c>
      <c r="L138" s="69"/>
      <c r="M138" s="209" t="s">
        <v>21</v>
      </c>
      <c r="N138" s="210" t="s">
        <v>44</v>
      </c>
      <c r="O138" s="44"/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AR138" s="21" t="s">
        <v>212</v>
      </c>
      <c r="AT138" s="21" t="s">
        <v>207</v>
      </c>
      <c r="AU138" s="21" t="s">
        <v>73</v>
      </c>
      <c r="AY138" s="21" t="s">
        <v>213</v>
      </c>
      <c r="BE138" s="213">
        <f>IF(N138="základní",J138,0)</f>
        <v>0</v>
      </c>
      <c r="BF138" s="213">
        <f>IF(N138="snížená",J138,0)</f>
        <v>0</v>
      </c>
      <c r="BG138" s="213">
        <f>IF(N138="zákl. přenesená",J138,0)</f>
        <v>0</v>
      </c>
      <c r="BH138" s="213">
        <f>IF(N138="sníž. přenesená",J138,0)</f>
        <v>0</v>
      </c>
      <c r="BI138" s="213">
        <f>IF(N138="nulová",J138,0)</f>
        <v>0</v>
      </c>
      <c r="BJ138" s="21" t="s">
        <v>80</v>
      </c>
      <c r="BK138" s="213">
        <f>ROUND(I138*H138,2)</f>
        <v>0</v>
      </c>
      <c r="BL138" s="21" t="s">
        <v>212</v>
      </c>
      <c r="BM138" s="21" t="s">
        <v>915</v>
      </c>
    </row>
    <row r="139" s="1" customFormat="1">
      <c r="B139" s="43"/>
      <c r="C139" s="71"/>
      <c r="D139" s="214" t="s">
        <v>215</v>
      </c>
      <c r="E139" s="71"/>
      <c r="F139" s="215" t="s">
        <v>300</v>
      </c>
      <c r="G139" s="71"/>
      <c r="H139" s="71"/>
      <c r="I139" s="186"/>
      <c r="J139" s="71"/>
      <c r="K139" s="71"/>
      <c r="L139" s="69"/>
      <c r="M139" s="216"/>
      <c r="N139" s="44"/>
      <c r="O139" s="44"/>
      <c r="P139" s="44"/>
      <c r="Q139" s="44"/>
      <c r="R139" s="44"/>
      <c r="S139" s="44"/>
      <c r="T139" s="92"/>
      <c r="AT139" s="21" t="s">
        <v>215</v>
      </c>
      <c r="AU139" s="21" t="s">
        <v>73</v>
      </c>
    </row>
    <row r="140" s="10" customFormat="1">
      <c r="B140" s="228"/>
      <c r="C140" s="229"/>
      <c r="D140" s="214" t="s">
        <v>217</v>
      </c>
      <c r="E140" s="230" t="s">
        <v>21</v>
      </c>
      <c r="F140" s="231" t="s">
        <v>301</v>
      </c>
      <c r="G140" s="229"/>
      <c r="H140" s="230" t="s">
        <v>21</v>
      </c>
      <c r="I140" s="232"/>
      <c r="J140" s="229"/>
      <c r="K140" s="229"/>
      <c r="L140" s="233"/>
      <c r="M140" s="234"/>
      <c r="N140" s="235"/>
      <c r="O140" s="235"/>
      <c r="P140" s="235"/>
      <c r="Q140" s="235"/>
      <c r="R140" s="235"/>
      <c r="S140" s="235"/>
      <c r="T140" s="236"/>
      <c r="AT140" s="237" t="s">
        <v>217</v>
      </c>
      <c r="AU140" s="237" t="s">
        <v>73</v>
      </c>
      <c r="AV140" s="10" t="s">
        <v>80</v>
      </c>
      <c r="AW140" s="10" t="s">
        <v>37</v>
      </c>
      <c r="AX140" s="10" t="s">
        <v>73</v>
      </c>
      <c r="AY140" s="237" t="s">
        <v>213</v>
      </c>
    </row>
    <row r="141" s="9" customFormat="1">
      <c r="B141" s="217"/>
      <c r="C141" s="218"/>
      <c r="D141" s="214" t="s">
        <v>217</v>
      </c>
      <c r="E141" s="219" t="s">
        <v>21</v>
      </c>
      <c r="F141" s="220" t="s">
        <v>916</v>
      </c>
      <c r="G141" s="218"/>
      <c r="H141" s="221">
        <v>23.913</v>
      </c>
      <c r="I141" s="222"/>
      <c r="J141" s="218"/>
      <c r="K141" s="218"/>
      <c r="L141" s="223"/>
      <c r="M141" s="224"/>
      <c r="N141" s="225"/>
      <c r="O141" s="225"/>
      <c r="P141" s="225"/>
      <c r="Q141" s="225"/>
      <c r="R141" s="225"/>
      <c r="S141" s="225"/>
      <c r="T141" s="226"/>
      <c r="AT141" s="227" t="s">
        <v>217</v>
      </c>
      <c r="AU141" s="227" t="s">
        <v>73</v>
      </c>
      <c r="AV141" s="9" t="s">
        <v>82</v>
      </c>
      <c r="AW141" s="9" t="s">
        <v>37</v>
      </c>
      <c r="AX141" s="9" t="s">
        <v>80</v>
      </c>
      <c r="AY141" s="227" t="s">
        <v>213</v>
      </c>
    </row>
    <row r="142" s="1" customFormat="1" ht="153" customHeight="1">
      <c r="B142" s="43"/>
      <c r="C142" s="202" t="s">
        <v>354</v>
      </c>
      <c r="D142" s="202" t="s">
        <v>207</v>
      </c>
      <c r="E142" s="203" t="s">
        <v>303</v>
      </c>
      <c r="F142" s="204" t="s">
        <v>304</v>
      </c>
      <c r="G142" s="205" t="s">
        <v>298</v>
      </c>
      <c r="H142" s="206">
        <v>23.913</v>
      </c>
      <c r="I142" s="207"/>
      <c r="J142" s="208">
        <f>ROUND(I142*H142,2)</f>
        <v>0</v>
      </c>
      <c r="K142" s="204" t="s">
        <v>211</v>
      </c>
      <c r="L142" s="69"/>
      <c r="M142" s="209" t="s">
        <v>21</v>
      </c>
      <c r="N142" s="210" t="s">
        <v>44</v>
      </c>
      <c r="O142" s="44"/>
      <c r="P142" s="211">
        <f>O142*H142</f>
        <v>0</v>
      </c>
      <c r="Q142" s="211">
        <v>0</v>
      </c>
      <c r="R142" s="211">
        <f>Q142*H142</f>
        <v>0</v>
      </c>
      <c r="S142" s="211">
        <v>0</v>
      </c>
      <c r="T142" s="212">
        <f>S142*H142</f>
        <v>0</v>
      </c>
      <c r="AR142" s="21" t="s">
        <v>212</v>
      </c>
      <c r="AT142" s="21" t="s">
        <v>207</v>
      </c>
      <c r="AU142" s="21" t="s">
        <v>73</v>
      </c>
      <c r="AY142" s="21" t="s">
        <v>213</v>
      </c>
      <c r="BE142" s="213">
        <f>IF(N142="základní",J142,0)</f>
        <v>0</v>
      </c>
      <c r="BF142" s="213">
        <f>IF(N142="snížená",J142,0)</f>
        <v>0</v>
      </c>
      <c r="BG142" s="213">
        <f>IF(N142="zákl. přenesená",J142,0)</f>
        <v>0</v>
      </c>
      <c r="BH142" s="213">
        <f>IF(N142="sníž. přenesená",J142,0)</f>
        <v>0</v>
      </c>
      <c r="BI142" s="213">
        <f>IF(N142="nulová",J142,0)</f>
        <v>0</v>
      </c>
      <c r="BJ142" s="21" t="s">
        <v>80</v>
      </c>
      <c r="BK142" s="213">
        <f>ROUND(I142*H142,2)</f>
        <v>0</v>
      </c>
      <c r="BL142" s="21" t="s">
        <v>212</v>
      </c>
      <c r="BM142" s="21" t="s">
        <v>917</v>
      </c>
    </row>
    <row r="143" s="1" customFormat="1">
      <c r="B143" s="43"/>
      <c r="C143" s="71"/>
      <c r="D143" s="214" t="s">
        <v>215</v>
      </c>
      <c r="E143" s="71"/>
      <c r="F143" s="215" t="s">
        <v>306</v>
      </c>
      <c r="G143" s="71"/>
      <c r="H143" s="71"/>
      <c r="I143" s="186"/>
      <c r="J143" s="71"/>
      <c r="K143" s="71"/>
      <c r="L143" s="69"/>
      <c r="M143" s="216"/>
      <c r="N143" s="44"/>
      <c r="O143" s="44"/>
      <c r="P143" s="44"/>
      <c r="Q143" s="44"/>
      <c r="R143" s="44"/>
      <c r="S143" s="44"/>
      <c r="T143" s="92"/>
      <c r="AT143" s="21" t="s">
        <v>215</v>
      </c>
      <c r="AU143" s="21" t="s">
        <v>73</v>
      </c>
    </row>
    <row r="144" s="10" customFormat="1">
      <c r="B144" s="228"/>
      <c r="C144" s="229"/>
      <c r="D144" s="214" t="s">
        <v>217</v>
      </c>
      <c r="E144" s="230" t="s">
        <v>21</v>
      </c>
      <c r="F144" s="231" t="s">
        <v>301</v>
      </c>
      <c r="G144" s="229"/>
      <c r="H144" s="230" t="s">
        <v>21</v>
      </c>
      <c r="I144" s="232"/>
      <c r="J144" s="229"/>
      <c r="K144" s="229"/>
      <c r="L144" s="233"/>
      <c r="M144" s="234"/>
      <c r="N144" s="235"/>
      <c r="O144" s="235"/>
      <c r="P144" s="235"/>
      <c r="Q144" s="235"/>
      <c r="R144" s="235"/>
      <c r="S144" s="235"/>
      <c r="T144" s="236"/>
      <c r="AT144" s="237" t="s">
        <v>217</v>
      </c>
      <c r="AU144" s="237" t="s">
        <v>73</v>
      </c>
      <c r="AV144" s="10" t="s">
        <v>80</v>
      </c>
      <c r="AW144" s="10" t="s">
        <v>37</v>
      </c>
      <c r="AX144" s="10" t="s">
        <v>73</v>
      </c>
      <c r="AY144" s="237" t="s">
        <v>213</v>
      </c>
    </row>
    <row r="145" s="9" customFormat="1">
      <c r="B145" s="217"/>
      <c r="C145" s="218"/>
      <c r="D145" s="214" t="s">
        <v>217</v>
      </c>
      <c r="E145" s="219" t="s">
        <v>21</v>
      </c>
      <c r="F145" s="220" t="s">
        <v>916</v>
      </c>
      <c r="G145" s="218"/>
      <c r="H145" s="221">
        <v>23.913</v>
      </c>
      <c r="I145" s="222"/>
      <c r="J145" s="218"/>
      <c r="K145" s="218"/>
      <c r="L145" s="223"/>
      <c r="M145" s="248"/>
      <c r="N145" s="249"/>
      <c r="O145" s="249"/>
      <c r="P145" s="249"/>
      <c r="Q145" s="249"/>
      <c r="R145" s="249"/>
      <c r="S145" s="249"/>
      <c r="T145" s="250"/>
      <c r="AT145" s="227" t="s">
        <v>217</v>
      </c>
      <c r="AU145" s="227" t="s">
        <v>73</v>
      </c>
      <c r="AV145" s="9" t="s">
        <v>82</v>
      </c>
      <c r="AW145" s="9" t="s">
        <v>37</v>
      </c>
      <c r="AX145" s="9" t="s">
        <v>80</v>
      </c>
      <c r="AY145" s="227" t="s">
        <v>213</v>
      </c>
    </row>
    <row r="146" s="1" customFormat="1" ht="6.96" customHeight="1">
      <c r="B146" s="64"/>
      <c r="C146" s="65"/>
      <c r="D146" s="65"/>
      <c r="E146" s="65"/>
      <c r="F146" s="65"/>
      <c r="G146" s="65"/>
      <c r="H146" s="65"/>
      <c r="I146" s="175"/>
      <c r="J146" s="65"/>
      <c r="K146" s="65"/>
      <c r="L146" s="69"/>
    </row>
  </sheetData>
  <sheetProtection sheet="1" autoFilter="0" formatColumns="0" formatRows="0" objects="1" scenarios="1" spinCount="100000" saltValue="KySVp2llbMyMFQZ7vnE6Ut7R8z0Yl4deXzqIB/nW0GeUQvutpZi9lPOOmRro4CZLHAhBW9TLrNy1pOU9rBsSTA==" hashValue="Rc9cqO1j0BdVZCsNg9YHIyxxxp57z0LDXeNlv/dbMx2fkHuUwlE7z/VwKnJJJVlzx0ME1Dl6hEefCtDQo/+BGw==" algorithmName="SHA-512" password="CC35"/>
  <autoFilter ref="C81:K145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0:H70"/>
    <mergeCell ref="E72:H72"/>
    <mergeCell ref="E74:H74"/>
    <mergeCell ref="G1:H1"/>
    <mergeCell ref="L2:V2"/>
  </mergeCells>
  <hyperlinks>
    <hyperlink ref="F1:G1" location="C2" display="1) Krycí list soupisu"/>
    <hyperlink ref="G1:H1" location="C58" display="2) Rekapitulace"/>
    <hyperlink ref="J1" location="C81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178</v>
      </c>
      <c r="G1" s="148" t="s">
        <v>179</v>
      </c>
      <c r="H1" s="148"/>
      <c r="I1" s="149"/>
      <c r="J1" s="148" t="s">
        <v>180</v>
      </c>
      <c r="K1" s="147" t="s">
        <v>181</v>
      </c>
      <c r="L1" s="148" t="s">
        <v>182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159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82</v>
      </c>
    </row>
    <row r="4" ht="36.96" customHeight="1">
      <c r="B4" s="25"/>
      <c r="C4" s="26"/>
      <c r="D4" s="27" t="s">
        <v>183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zakázky'!K6</f>
        <v>Výměna kolejnic u ST Ústí n.L. v úseku Mělník - Děčín východ a navazujících tratích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184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918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186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919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21</v>
      </c>
      <c r="K13" s="48"/>
    </row>
    <row r="14" s="1" customFormat="1" ht="14.4" customHeight="1">
      <c r="B14" s="43"/>
      <c r="C14" s="44"/>
      <c r="D14" s="37" t="s">
        <v>23</v>
      </c>
      <c r="E14" s="44"/>
      <c r="F14" s="32" t="s">
        <v>24</v>
      </c>
      <c r="G14" s="44"/>
      <c r="H14" s="44"/>
      <c r="I14" s="155" t="s">
        <v>25</v>
      </c>
      <c r="J14" s="156" t="str">
        <f>'Rekapitulace zakázky'!AN8</f>
        <v>17. 10. 2018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27</v>
      </c>
      <c r="E16" s="44"/>
      <c r="F16" s="44"/>
      <c r="G16" s="44"/>
      <c r="H16" s="44"/>
      <c r="I16" s="155" t="s">
        <v>28</v>
      </c>
      <c r="J16" s="32" t="s">
        <v>29</v>
      </c>
      <c r="K16" s="48"/>
    </row>
    <row r="17" s="1" customFormat="1" ht="18" customHeight="1">
      <c r="B17" s="43"/>
      <c r="C17" s="44"/>
      <c r="D17" s="44"/>
      <c r="E17" s="32" t="s">
        <v>30</v>
      </c>
      <c r="F17" s="44"/>
      <c r="G17" s="44"/>
      <c r="H17" s="44"/>
      <c r="I17" s="155" t="s">
        <v>31</v>
      </c>
      <c r="J17" s="32" t="s">
        <v>32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33</v>
      </c>
      <c r="E19" s="44"/>
      <c r="F19" s="44"/>
      <c r="G19" s="44"/>
      <c r="H19" s="44"/>
      <c r="I19" s="155" t="s">
        <v>28</v>
      </c>
      <c r="J19" s="32" t="str">
        <f>IF('Rekapitulace zakázky'!AN13="Vyplň údaj","",IF('Rekapitulace zakázky'!AN13="","",'Rekapitulace zakázky'!AN13))</f>
        <v/>
      </c>
      <c r="K19" s="48"/>
    </row>
    <row r="20" s="1" customFormat="1" ht="18" customHeight="1">
      <c r="B20" s="43"/>
      <c r="C20" s="44"/>
      <c r="D20" s="44"/>
      <c r="E20" s="32" t="str">
        <f>IF('Rekapitulace zakázky'!E14="Vyplň údaj","",IF('Rekapitulace zakázky'!E14="","",'Rekapitulace zakázky'!E14))</f>
        <v/>
      </c>
      <c r="F20" s="44"/>
      <c r="G20" s="44"/>
      <c r="H20" s="44"/>
      <c r="I20" s="155" t="s">
        <v>31</v>
      </c>
      <c r="J20" s="32" t="str">
        <f>IF('Rekapitulace zakázky'!AN14="Vyplň údaj","",IF('Rekapitulace zakázky'!AN14="","",'Rekapitulace zakázky'!AN14))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35</v>
      </c>
      <c r="E22" s="44"/>
      <c r="F22" s="44"/>
      <c r="G22" s="44"/>
      <c r="H22" s="44"/>
      <c r="I22" s="155" t="s">
        <v>28</v>
      </c>
      <c r="J22" s="32" t="str">
        <f>IF('Rekapitulace zakázky'!AN16="","",'Rekapitulace zakázky'!AN16)</f>
        <v/>
      </c>
      <c r="K22" s="48"/>
    </row>
    <row r="23" s="1" customFormat="1" ht="18" customHeight="1">
      <c r="B23" s="43"/>
      <c r="C23" s="44"/>
      <c r="D23" s="44"/>
      <c r="E23" s="32" t="str">
        <f>IF('Rekapitulace zakázky'!E17="","",'Rekapitulace zakázky'!E17)</f>
        <v xml:space="preserve"> </v>
      </c>
      <c r="F23" s="44"/>
      <c r="G23" s="44"/>
      <c r="H23" s="44"/>
      <c r="I23" s="155" t="s">
        <v>31</v>
      </c>
      <c r="J23" s="32" t="str">
        <f>IF('Rekapitulace zakázky'!AN17="","",'Rekapitulace zakázky'!AN17)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38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21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39</v>
      </c>
      <c r="E29" s="44"/>
      <c r="F29" s="44"/>
      <c r="G29" s="44"/>
      <c r="H29" s="44"/>
      <c r="I29" s="153"/>
      <c r="J29" s="164">
        <f>ROUND(J82,2)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41</v>
      </c>
      <c r="G31" s="44"/>
      <c r="H31" s="44"/>
      <c r="I31" s="165" t="s">
        <v>40</v>
      </c>
      <c r="J31" s="49" t="s">
        <v>42</v>
      </c>
      <c r="K31" s="48"/>
    </row>
    <row r="32" s="1" customFormat="1" ht="14.4" customHeight="1">
      <c r="B32" s="43"/>
      <c r="C32" s="44"/>
      <c r="D32" s="52" t="s">
        <v>43</v>
      </c>
      <c r="E32" s="52" t="s">
        <v>44</v>
      </c>
      <c r="F32" s="166">
        <f>ROUND(SUM(BE82:BE164), 2)</f>
        <v>0</v>
      </c>
      <c r="G32" s="44"/>
      <c r="H32" s="44"/>
      <c r="I32" s="167">
        <v>0.20999999999999999</v>
      </c>
      <c r="J32" s="166">
        <f>ROUND(ROUND((SUM(BE82:BE164)), 2)*I32, 2)</f>
        <v>0</v>
      </c>
      <c r="K32" s="48"/>
    </row>
    <row r="33" s="1" customFormat="1" ht="14.4" customHeight="1">
      <c r="B33" s="43"/>
      <c r="C33" s="44"/>
      <c r="D33" s="44"/>
      <c r="E33" s="52" t="s">
        <v>45</v>
      </c>
      <c r="F33" s="166">
        <f>ROUND(SUM(BF82:BF164), 2)</f>
        <v>0</v>
      </c>
      <c r="G33" s="44"/>
      <c r="H33" s="44"/>
      <c r="I33" s="167">
        <v>0.14999999999999999</v>
      </c>
      <c r="J33" s="166">
        <f>ROUND(ROUND((SUM(BF82:BF164)),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46</v>
      </c>
      <c r="F34" s="166">
        <f>ROUND(SUM(BG82:BG164),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47</v>
      </c>
      <c r="F35" s="166">
        <f>ROUND(SUM(BH82:BH164),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48</v>
      </c>
      <c r="F36" s="166">
        <f>ROUND(SUM(BI82:BI164),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49</v>
      </c>
      <c r="E38" s="95"/>
      <c r="F38" s="95"/>
      <c r="G38" s="170" t="s">
        <v>50</v>
      </c>
      <c r="H38" s="171" t="s">
        <v>51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188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Výměna kolejnic u ST Ústí n.L. v úseku Mělník - Děčín východ a navazujících tratích</v>
      </c>
      <c r="F47" s="37"/>
      <c r="G47" s="37"/>
      <c r="H47" s="37"/>
      <c r="I47" s="153"/>
      <c r="J47" s="44"/>
      <c r="K47" s="48"/>
    </row>
    <row r="48">
      <c r="B48" s="25"/>
      <c r="C48" s="37" t="s">
        <v>184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918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186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 05.1 - SO 05.1 - Velký Šenov - Mikulášovice d.n.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23</v>
      </c>
      <c r="D53" s="44"/>
      <c r="E53" s="44"/>
      <c r="F53" s="32" t="str">
        <f>F14</f>
        <v>trať 072, 073, 081, 083 a 130</v>
      </c>
      <c r="G53" s="44"/>
      <c r="H53" s="44"/>
      <c r="I53" s="155" t="s">
        <v>25</v>
      </c>
      <c r="J53" s="156" t="str">
        <f>IF(J14="","",J14)</f>
        <v>17. 10. 2018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27</v>
      </c>
      <c r="D55" s="44"/>
      <c r="E55" s="44"/>
      <c r="F55" s="32" t="str">
        <f>E17</f>
        <v>SŽDC s.o., OŘ Ústí n.L., ST Ústí n.L.</v>
      </c>
      <c r="G55" s="44"/>
      <c r="H55" s="44"/>
      <c r="I55" s="155" t="s">
        <v>35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33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189</v>
      </c>
      <c r="D58" s="168"/>
      <c r="E58" s="168"/>
      <c r="F58" s="168"/>
      <c r="G58" s="168"/>
      <c r="H58" s="168"/>
      <c r="I58" s="182"/>
      <c r="J58" s="183" t="s">
        <v>190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191</v>
      </c>
      <c r="D60" s="44"/>
      <c r="E60" s="44"/>
      <c r="F60" s="44"/>
      <c r="G60" s="44"/>
      <c r="H60" s="44"/>
      <c r="I60" s="153"/>
      <c r="J60" s="164">
        <f>J82</f>
        <v>0</v>
      </c>
      <c r="K60" s="48"/>
      <c r="AU60" s="21" t="s">
        <v>192</v>
      </c>
    </row>
    <row r="61" s="1" customFormat="1" ht="21.84" customHeight="1">
      <c r="B61" s="43"/>
      <c r="C61" s="44"/>
      <c r="D61" s="44"/>
      <c r="E61" s="44"/>
      <c r="F61" s="44"/>
      <c r="G61" s="44"/>
      <c r="H61" s="44"/>
      <c r="I61" s="153"/>
      <c r="J61" s="44"/>
      <c r="K61" s="48"/>
    </row>
    <row r="62" s="1" customFormat="1" ht="6.96" customHeight="1">
      <c r="B62" s="64"/>
      <c r="C62" s="65"/>
      <c r="D62" s="65"/>
      <c r="E62" s="65"/>
      <c r="F62" s="65"/>
      <c r="G62" s="65"/>
      <c r="H62" s="65"/>
      <c r="I62" s="175"/>
      <c r="J62" s="65"/>
      <c r="K62" s="66"/>
    </row>
    <row r="66" s="1" customFormat="1" ht="6.96" customHeight="1">
      <c r="B66" s="67"/>
      <c r="C66" s="68"/>
      <c r="D66" s="68"/>
      <c r="E66" s="68"/>
      <c r="F66" s="68"/>
      <c r="G66" s="68"/>
      <c r="H66" s="68"/>
      <c r="I66" s="178"/>
      <c r="J66" s="68"/>
      <c r="K66" s="68"/>
      <c r="L66" s="69"/>
    </row>
    <row r="67" s="1" customFormat="1" ht="36.96" customHeight="1">
      <c r="B67" s="43"/>
      <c r="C67" s="70" t="s">
        <v>193</v>
      </c>
      <c r="D67" s="71"/>
      <c r="E67" s="71"/>
      <c r="F67" s="71"/>
      <c r="G67" s="71"/>
      <c r="H67" s="71"/>
      <c r="I67" s="186"/>
      <c r="J67" s="71"/>
      <c r="K67" s="71"/>
      <c r="L67" s="69"/>
    </row>
    <row r="68" s="1" customFormat="1" ht="6.96" customHeight="1">
      <c r="B68" s="43"/>
      <c r="C68" s="71"/>
      <c r="D68" s="71"/>
      <c r="E68" s="71"/>
      <c r="F68" s="71"/>
      <c r="G68" s="71"/>
      <c r="H68" s="71"/>
      <c r="I68" s="186"/>
      <c r="J68" s="71"/>
      <c r="K68" s="71"/>
      <c r="L68" s="69"/>
    </row>
    <row r="69" s="1" customFormat="1" ht="14.4" customHeight="1">
      <c r="B69" s="43"/>
      <c r="C69" s="73" t="s">
        <v>18</v>
      </c>
      <c r="D69" s="71"/>
      <c r="E69" s="71"/>
      <c r="F69" s="71"/>
      <c r="G69" s="71"/>
      <c r="H69" s="71"/>
      <c r="I69" s="186"/>
      <c r="J69" s="71"/>
      <c r="K69" s="71"/>
      <c r="L69" s="69"/>
    </row>
    <row r="70" s="1" customFormat="1" ht="16.5" customHeight="1">
      <c r="B70" s="43"/>
      <c r="C70" s="71"/>
      <c r="D70" s="71"/>
      <c r="E70" s="187" t="str">
        <f>E7</f>
        <v>Výměna kolejnic u ST Ústí n.L. v úseku Mělník - Děčín východ a navazujících tratích</v>
      </c>
      <c r="F70" s="73"/>
      <c r="G70" s="73"/>
      <c r="H70" s="73"/>
      <c r="I70" s="186"/>
      <c r="J70" s="71"/>
      <c r="K70" s="71"/>
      <c r="L70" s="69"/>
    </row>
    <row r="71">
      <c r="B71" s="25"/>
      <c r="C71" s="73" t="s">
        <v>184</v>
      </c>
      <c r="D71" s="188"/>
      <c r="E71" s="188"/>
      <c r="F71" s="188"/>
      <c r="G71" s="188"/>
      <c r="H71" s="188"/>
      <c r="I71" s="145"/>
      <c r="J71" s="188"/>
      <c r="K71" s="188"/>
      <c r="L71" s="189"/>
    </row>
    <row r="72" s="1" customFormat="1" ht="16.5" customHeight="1">
      <c r="B72" s="43"/>
      <c r="C72" s="71"/>
      <c r="D72" s="71"/>
      <c r="E72" s="187" t="s">
        <v>918</v>
      </c>
      <c r="F72" s="71"/>
      <c r="G72" s="71"/>
      <c r="H72" s="71"/>
      <c r="I72" s="186"/>
      <c r="J72" s="71"/>
      <c r="K72" s="71"/>
      <c r="L72" s="69"/>
    </row>
    <row r="73" s="1" customFormat="1" ht="14.4" customHeight="1">
      <c r="B73" s="43"/>
      <c r="C73" s="73" t="s">
        <v>186</v>
      </c>
      <c r="D73" s="71"/>
      <c r="E73" s="71"/>
      <c r="F73" s="71"/>
      <c r="G73" s="71"/>
      <c r="H73" s="71"/>
      <c r="I73" s="186"/>
      <c r="J73" s="71"/>
      <c r="K73" s="71"/>
      <c r="L73" s="69"/>
    </row>
    <row r="74" s="1" customFormat="1" ht="17.25" customHeight="1">
      <c r="B74" s="43"/>
      <c r="C74" s="71"/>
      <c r="D74" s="71"/>
      <c r="E74" s="79" t="str">
        <f>E11</f>
        <v>SO 05.1 - SO 05.1 - Velký Šenov - Mikulášovice d.n.</v>
      </c>
      <c r="F74" s="71"/>
      <c r="G74" s="71"/>
      <c r="H74" s="71"/>
      <c r="I74" s="186"/>
      <c r="J74" s="71"/>
      <c r="K74" s="71"/>
      <c r="L74" s="69"/>
    </row>
    <row r="75" s="1" customFormat="1" ht="6.96" customHeight="1">
      <c r="B75" s="43"/>
      <c r="C75" s="71"/>
      <c r="D75" s="71"/>
      <c r="E75" s="71"/>
      <c r="F75" s="71"/>
      <c r="G75" s="71"/>
      <c r="H75" s="71"/>
      <c r="I75" s="186"/>
      <c r="J75" s="71"/>
      <c r="K75" s="71"/>
      <c r="L75" s="69"/>
    </row>
    <row r="76" s="1" customFormat="1" ht="18" customHeight="1">
      <c r="B76" s="43"/>
      <c r="C76" s="73" t="s">
        <v>23</v>
      </c>
      <c r="D76" s="71"/>
      <c r="E76" s="71"/>
      <c r="F76" s="190" t="str">
        <f>F14</f>
        <v>trať 072, 073, 081, 083 a 130</v>
      </c>
      <c r="G76" s="71"/>
      <c r="H76" s="71"/>
      <c r="I76" s="191" t="s">
        <v>25</v>
      </c>
      <c r="J76" s="82" t="str">
        <f>IF(J14="","",J14)</f>
        <v>17. 10. 2018</v>
      </c>
      <c r="K76" s="71"/>
      <c r="L76" s="69"/>
    </row>
    <row r="77" s="1" customFormat="1" ht="6.96" customHeight="1">
      <c r="B77" s="43"/>
      <c r="C77" s="71"/>
      <c r="D77" s="71"/>
      <c r="E77" s="71"/>
      <c r="F77" s="71"/>
      <c r="G77" s="71"/>
      <c r="H77" s="71"/>
      <c r="I77" s="186"/>
      <c r="J77" s="71"/>
      <c r="K77" s="71"/>
      <c r="L77" s="69"/>
    </row>
    <row r="78" s="1" customFormat="1">
      <c r="B78" s="43"/>
      <c r="C78" s="73" t="s">
        <v>27</v>
      </c>
      <c r="D78" s="71"/>
      <c r="E78" s="71"/>
      <c r="F78" s="190" t="str">
        <f>E17</f>
        <v>SŽDC s.o., OŘ Ústí n.L., ST Ústí n.L.</v>
      </c>
      <c r="G78" s="71"/>
      <c r="H78" s="71"/>
      <c r="I78" s="191" t="s">
        <v>35</v>
      </c>
      <c r="J78" s="190" t="str">
        <f>E23</f>
        <v xml:space="preserve"> </v>
      </c>
      <c r="K78" s="71"/>
      <c r="L78" s="69"/>
    </row>
    <row r="79" s="1" customFormat="1" ht="14.4" customHeight="1">
      <c r="B79" s="43"/>
      <c r="C79" s="73" t="s">
        <v>33</v>
      </c>
      <c r="D79" s="71"/>
      <c r="E79" s="71"/>
      <c r="F79" s="190" t="str">
        <f>IF(E20="","",E20)</f>
        <v/>
      </c>
      <c r="G79" s="71"/>
      <c r="H79" s="71"/>
      <c r="I79" s="186"/>
      <c r="J79" s="71"/>
      <c r="K79" s="71"/>
      <c r="L79" s="69"/>
    </row>
    <row r="80" s="1" customFormat="1" ht="10.32" customHeight="1">
      <c r="B80" s="43"/>
      <c r="C80" s="71"/>
      <c r="D80" s="71"/>
      <c r="E80" s="71"/>
      <c r="F80" s="71"/>
      <c r="G80" s="71"/>
      <c r="H80" s="71"/>
      <c r="I80" s="186"/>
      <c r="J80" s="71"/>
      <c r="K80" s="71"/>
      <c r="L80" s="69"/>
    </row>
    <row r="81" s="8" customFormat="1" ht="29.28" customHeight="1">
      <c r="B81" s="192"/>
      <c r="C81" s="193" t="s">
        <v>194</v>
      </c>
      <c r="D81" s="194" t="s">
        <v>58</v>
      </c>
      <c r="E81" s="194" t="s">
        <v>54</v>
      </c>
      <c r="F81" s="194" t="s">
        <v>195</v>
      </c>
      <c r="G81" s="194" t="s">
        <v>196</v>
      </c>
      <c r="H81" s="194" t="s">
        <v>197</v>
      </c>
      <c r="I81" s="195" t="s">
        <v>198</v>
      </c>
      <c r="J81" s="194" t="s">
        <v>190</v>
      </c>
      <c r="K81" s="196" t="s">
        <v>199</v>
      </c>
      <c r="L81" s="197"/>
      <c r="M81" s="99" t="s">
        <v>200</v>
      </c>
      <c r="N81" s="100" t="s">
        <v>43</v>
      </c>
      <c r="O81" s="100" t="s">
        <v>201</v>
      </c>
      <c r="P81" s="100" t="s">
        <v>202</v>
      </c>
      <c r="Q81" s="100" t="s">
        <v>203</v>
      </c>
      <c r="R81" s="100" t="s">
        <v>204</v>
      </c>
      <c r="S81" s="100" t="s">
        <v>205</v>
      </c>
      <c r="T81" s="101" t="s">
        <v>206</v>
      </c>
    </row>
    <row r="82" s="1" customFormat="1" ht="29.28" customHeight="1">
      <c r="B82" s="43"/>
      <c r="C82" s="105" t="s">
        <v>191</v>
      </c>
      <c r="D82" s="71"/>
      <c r="E82" s="71"/>
      <c r="F82" s="71"/>
      <c r="G82" s="71"/>
      <c r="H82" s="71"/>
      <c r="I82" s="186"/>
      <c r="J82" s="198">
        <f>BK82</f>
        <v>0</v>
      </c>
      <c r="K82" s="71"/>
      <c r="L82" s="69"/>
      <c r="M82" s="102"/>
      <c r="N82" s="103"/>
      <c r="O82" s="103"/>
      <c r="P82" s="199">
        <f>SUM(P83:P164)</f>
        <v>0</v>
      </c>
      <c r="Q82" s="103"/>
      <c r="R82" s="199">
        <f>SUM(R83:R164)</f>
        <v>7.5147399999999998</v>
      </c>
      <c r="S82" s="103"/>
      <c r="T82" s="200">
        <f>SUM(T83:T164)</f>
        <v>0</v>
      </c>
      <c r="AT82" s="21" t="s">
        <v>72</v>
      </c>
      <c r="AU82" s="21" t="s">
        <v>192</v>
      </c>
      <c r="BK82" s="201">
        <f>SUM(BK83:BK164)</f>
        <v>0</v>
      </c>
    </row>
    <row r="83" s="1" customFormat="1" ht="38.25" customHeight="1">
      <c r="B83" s="43"/>
      <c r="C83" s="202" t="s">
        <v>80</v>
      </c>
      <c r="D83" s="202" t="s">
        <v>207</v>
      </c>
      <c r="E83" s="203" t="s">
        <v>629</v>
      </c>
      <c r="F83" s="204" t="s">
        <v>630</v>
      </c>
      <c r="G83" s="205" t="s">
        <v>210</v>
      </c>
      <c r="H83" s="206">
        <v>100</v>
      </c>
      <c r="I83" s="207"/>
      <c r="J83" s="208">
        <f>ROUND(I83*H83,2)</f>
        <v>0</v>
      </c>
      <c r="K83" s="204" t="s">
        <v>211</v>
      </c>
      <c r="L83" s="69"/>
      <c r="M83" s="209" t="s">
        <v>21</v>
      </c>
      <c r="N83" s="210" t="s">
        <v>44</v>
      </c>
      <c r="O83" s="44"/>
      <c r="P83" s="211">
        <f>O83*H83</f>
        <v>0</v>
      </c>
      <c r="Q83" s="211">
        <v>0</v>
      </c>
      <c r="R83" s="211">
        <f>Q83*H83</f>
        <v>0</v>
      </c>
      <c r="S83" s="211">
        <v>0</v>
      </c>
      <c r="T83" s="212">
        <f>S83*H83</f>
        <v>0</v>
      </c>
      <c r="AR83" s="21" t="s">
        <v>212</v>
      </c>
      <c r="AT83" s="21" t="s">
        <v>207</v>
      </c>
      <c r="AU83" s="21" t="s">
        <v>73</v>
      </c>
      <c r="AY83" s="21" t="s">
        <v>213</v>
      </c>
      <c r="BE83" s="213">
        <f>IF(N83="základní",J83,0)</f>
        <v>0</v>
      </c>
      <c r="BF83" s="213">
        <f>IF(N83="snížená",J83,0)</f>
        <v>0</v>
      </c>
      <c r="BG83" s="213">
        <f>IF(N83="zákl. přenesená",J83,0)</f>
        <v>0</v>
      </c>
      <c r="BH83" s="213">
        <f>IF(N83="sníž. přenesená",J83,0)</f>
        <v>0</v>
      </c>
      <c r="BI83" s="213">
        <f>IF(N83="nulová",J83,0)</f>
        <v>0</v>
      </c>
      <c r="BJ83" s="21" t="s">
        <v>80</v>
      </c>
      <c r="BK83" s="213">
        <f>ROUND(I83*H83,2)</f>
        <v>0</v>
      </c>
      <c r="BL83" s="21" t="s">
        <v>212</v>
      </c>
      <c r="BM83" s="21" t="s">
        <v>920</v>
      </c>
    </row>
    <row r="84" s="1" customFormat="1">
      <c r="B84" s="43"/>
      <c r="C84" s="71"/>
      <c r="D84" s="214" t="s">
        <v>215</v>
      </c>
      <c r="E84" s="71"/>
      <c r="F84" s="215" t="s">
        <v>216</v>
      </c>
      <c r="G84" s="71"/>
      <c r="H84" s="71"/>
      <c r="I84" s="186"/>
      <c r="J84" s="71"/>
      <c r="K84" s="71"/>
      <c r="L84" s="69"/>
      <c r="M84" s="216"/>
      <c r="N84" s="44"/>
      <c r="O84" s="44"/>
      <c r="P84" s="44"/>
      <c r="Q84" s="44"/>
      <c r="R84" s="44"/>
      <c r="S84" s="44"/>
      <c r="T84" s="92"/>
      <c r="AT84" s="21" t="s">
        <v>215</v>
      </c>
      <c r="AU84" s="21" t="s">
        <v>73</v>
      </c>
    </row>
    <row r="85" s="9" customFormat="1">
      <c r="B85" s="217"/>
      <c r="C85" s="218"/>
      <c r="D85" s="214" t="s">
        <v>217</v>
      </c>
      <c r="E85" s="219" t="s">
        <v>21</v>
      </c>
      <c r="F85" s="220" t="s">
        <v>747</v>
      </c>
      <c r="G85" s="218"/>
      <c r="H85" s="221">
        <v>100</v>
      </c>
      <c r="I85" s="222"/>
      <c r="J85" s="218"/>
      <c r="K85" s="218"/>
      <c r="L85" s="223"/>
      <c r="M85" s="224"/>
      <c r="N85" s="225"/>
      <c r="O85" s="225"/>
      <c r="P85" s="225"/>
      <c r="Q85" s="225"/>
      <c r="R85" s="225"/>
      <c r="S85" s="225"/>
      <c r="T85" s="226"/>
      <c r="AT85" s="227" t="s">
        <v>217</v>
      </c>
      <c r="AU85" s="227" t="s">
        <v>73</v>
      </c>
      <c r="AV85" s="9" t="s">
        <v>82</v>
      </c>
      <c r="AW85" s="9" t="s">
        <v>37</v>
      </c>
      <c r="AX85" s="9" t="s">
        <v>80</v>
      </c>
      <c r="AY85" s="227" t="s">
        <v>213</v>
      </c>
    </row>
    <row r="86" s="1" customFormat="1" ht="76.5" customHeight="1">
      <c r="B86" s="43"/>
      <c r="C86" s="202" t="s">
        <v>82</v>
      </c>
      <c r="D86" s="202" t="s">
        <v>207</v>
      </c>
      <c r="E86" s="203" t="s">
        <v>921</v>
      </c>
      <c r="F86" s="204" t="s">
        <v>922</v>
      </c>
      <c r="G86" s="205" t="s">
        <v>221</v>
      </c>
      <c r="H86" s="206">
        <v>782</v>
      </c>
      <c r="I86" s="207"/>
      <c r="J86" s="208">
        <f>ROUND(I86*H86,2)</f>
        <v>0</v>
      </c>
      <c r="K86" s="204" t="s">
        <v>211</v>
      </c>
      <c r="L86" s="69"/>
      <c r="M86" s="209" t="s">
        <v>21</v>
      </c>
      <c r="N86" s="210" t="s">
        <v>44</v>
      </c>
      <c r="O86" s="44"/>
      <c r="P86" s="211">
        <f>O86*H86</f>
        <v>0</v>
      </c>
      <c r="Q86" s="211">
        <v>0</v>
      </c>
      <c r="R86" s="211">
        <f>Q86*H86</f>
        <v>0</v>
      </c>
      <c r="S86" s="211">
        <v>0</v>
      </c>
      <c r="T86" s="212">
        <f>S86*H86</f>
        <v>0</v>
      </c>
      <c r="AR86" s="21" t="s">
        <v>212</v>
      </c>
      <c r="AT86" s="21" t="s">
        <v>207</v>
      </c>
      <c r="AU86" s="21" t="s">
        <v>73</v>
      </c>
      <c r="AY86" s="21" t="s">
        <v>213</v>
      </c>
      <c r="BE86" s="213">
        <f>IF(N86="základní",J86,0)</f>
        <v>0</v>
      </c>
      <c r="BF86" s="213">
        <f>IF(N86="snížená",J86,0)</f>
        <v>0</v>
      </c>
      <c r="BG86" s="213">
        <f>IF(N86="zákl. přenesená",J86,0)</f>
        <v>0</v>
      </c>
      <c r="BH86" s="213">
        <f>IF(N86="sníž. přenesená",J86,0)</f>
        <v>0</v>
      </c>
      <c r="BI86" s="213">
        <f>IF(N86="nulová",J86,0)</f>
        <v>0</v>
      </c>
      <c r="BJ86" s="21" t="s">
        <v>80</v>
      </c>
      <c r="BK86" s="213">
        <f>ROUND(I86*H86,2)</f>
        <v>0</v>
      </c>
      <c r="BL86" s="21" t="s">
        <v>212</v>
      </c>
      <c r="BM86" s="21" t="s">
        <v>923</v>
      </c>
    </row>
    <row r="87" s="1" customFormat="1">
      <c r="B87" s="43"/>
      <c r="C87" s="71"/>
      <c r="D87" s="214" t="s">
        <v>215</v>
      </c>
      <c r="E87" s="71"/>
      <c r="F87" s="215" t="s">
        <v>223</v>
      </c>
      <c r="G87" s="71"/>
      <c r="H87" s="71"/>
      <c r="I87" s="186"/>
      <c r="J87" s="71"/>
      <c r="K87" s="71"/>
      <c r="L87" s="69"/>
      <c r="M87" s="216"/>
      <c r="N87" s="44"/>
      <c r="O87" s="44"/>
      <c r="P87" s="44"/>
      <c r="Q87" s="44"/>
      <c r="R87" s="44"/>
      <c r="S87" s="44"/>
      <c r="T87" s="92"/>
      <c r="AT87" s="21" t="s">
        <v>215</v>
      </c>
      <c r="AU87" s="21" t="s">
        <v>73</v>
      </c>
    </row>
    <row r="88" s="10" customFormat="1">
      <c r="B88" s="228"/>
      <c r="C88" s="229"/>
      <c r="D88" s="214" t="s">
        <v>217</v>
      </c>
      <c r="E88" s="230" t="s">
        <v>21</v>
      </c>
      <c r="F88" s="231" t="s">
        <v>924</v>
      </c>
      <c r="G88" s="229"/>
      <c r="H88" s="230" t="s">
        <v>21</v>
      </c>
      <c r="I88" s="232"/>
      <c r="J88" s="229"/>
      <c r="K88" s="229"/>
      <c r="L88" s="233"/>
      <c r="M88" s="234"/>
      <c r="N88" s="235"/>
      <c r="O88" s="235"/>
      <c r="P88" s="235"/>
      <c r="Q88" s="235"/>
      <c r="R88" s="235"/>
      <c r="S88" s="235"/>
      <c r="T88" s="236"/>
      <c r="AT88" s="237" t="s">
        <v>217</v>
      </c>
      <c r="AU88" s="237" t="s">
        <v>73</v>
      </c>
      <c r="AV88" s="10" t="s">
        <v>80</v>
      </c>
      <c r="AW88" s="10" t="s">
        <v>37</v>
      </c>
      <c r="AX88" s="10" t="s">
        <v>73</v>
      </c>
      <c r="AY88" s="237" t="s">
        <v>213</v>
      </c>
    </row>
    <row r="89" s="9" customFormat="1">
      <c r="B89" s="217"/>
      <c r="C89" s="218"/>
      <c r="D89" s="214" t="s">
        <v>217</v>
      </c>
      <c r="E89" s="219" t="s">
        <v>21</v>
      </c>
      <c r="F89" s="220" t="s">
        <v>925</v>
      </c>
      <c r="G89" s="218"/>
      <c r="H89" s="221">
        <v>347</v>
      </c>
      <c r="I89" s="222"/>
      <c r="J89" s="218"/>
      <c r="K89" s="218"/>
      <c r="L89" s="223"/>
      <c r="M89" s="224"/>
      <c r="N89" s="225"/>
      <c r="O89" s="225"/>
      <c r="P89" s="225"/>
      <c r="Q89" s="225"/>
      <c r="R89" s="225"/>
      <c r="S89" s="225"/>
      <c r="T89" s="226"/>
      <c r="AT89" s="227" t="s">
        <v>217</v>
      </c>
      <c r="AU89" s="227" t="s">
        <v>73</v>
      </c>
      <c r="AV89" s="9" t="s">
        <v>82</v>
      </c>
      <c r="AW89" s="9" t="s">
        <v>37</v>
      </c>
      <c r="AX89" s="9" t="s">
        <v>73</v>
      </c>
      <c r="AY89" s="227" t="s">
        <v>213</v>
      </c>
    </row>
    <row r="90" s="10" customFormat="1">
      <c r="B90" s="228"/>
      <c r="C90" s="229"/>
      <c r="D90" s="214" t="s">
        <v>217</v>
      </c>
      <c r="E90" s="230" t="s">
        <v>21</v>
      </c>
      <c r="F90" s="231" t="s">
        <v>926</v>
      </c>
      <c r="G90" s="229"/>
      <c r="H90" s="230" t="s">
        <v>21</v>
      </c>
      <c r="I90" s="232"/>
      <c r="J90" s="229"/>
      <c r="K90" s="229"/>
      <c r="L90" s="233"/>
      <c r="M90" s="234"/>
      <c r="N90" s="235"/>
      <c r="O90" s="235"/>
      <c r="P90" s="235"/>
      <c r="Q90" s="235"/>
      <c r="R90" s="235"/>
      <c r="S90" s="235"/>
      <c r="T90" s="236"/>
      <c r="AT90" s="237" t="s">
        <v>217</v>
      </c>
      <c r="AU90" s="237" t="s">
        <v>73</v>
      </c>
      <c r="AV90" s="10" t="s">
        <v>80</v>
      </c>
      <c r="AW90" s="10" t="s">
        <v>37</v>
      </c>
      <c r="AX90" s="10" t="s">
        <v>73</v>
      </c>
      <c r="AY90" s="237" t="s">
        <v>213</v>
      </c>
    </row>
    <row r="91" s="9" customFormat="1">
      <c r="B91" s="217"/>
      <c r="C91" s="218"/>
      <c r="D91" s="214" t="s">
        <v>217</v>
      </c>
      <c r="E91" s="219" t="s">
        <v>21</v>
      </c>
      <c r="F91" s="220" t="s">
        <v>927</v>
      </c>
      <c r="G91" s="218"/>
      <c r="H91" s="221">
        <v>360</v>
      </c>
      <c r="I91" s="222"/>
      <c r="J91" s="218"/>
      <c r="K91" s="218"/>
      <c r="L91" s="223"/>
      <c r="M91" s="224"/>
      <c r="N91" s="225"/>
      <c r="O91" s="225"/>
      <c r="P91" s="225"/>
      <c r="Q91" s="225"/>
      <c r="R91" s="225"/>
      <c r="S91" s="225"/>
      <c r="T91" s="226"/>
      <c r="AT91" s="227" t="s">
        <v>217</v>
      </c>
      <c r="AU91" s="227" t="s">
        <v>73</v>
      </c>
      <c r="AV91" s="9" t="s">
        <v>82</v>
      </c>
      <c r="AW91" s="9" t="s">
        <v>37</v>
      </c>
      <c r="AX91" s="9" t="s">
        <v>73</v>
      </c>
      <c r="AY91" s="227" t="s">
        <v>213</v>
      </c>
    </row>
    <row r="92" s="10" customFormat="1">
      <c r="B92" s="228"/>
      <c r="C92" s="229"/>
      <c r="D92" s="214" t="s">
        <v>217</v>
      </c>
      <c r="E92" s="230" t="s">
        <v>21</v>
      </c>
      <c r="F92" s="231" t="s">
        <v>928</v>
      </c>
      <c r="G92" s="229"/>
      <c r="H92" s="230" t="s">
        <v>21</v>
      </c>
      <c r="I92" s="232"/>
      <c r="J92" s="229"/>
      <c r="K92" s="229"/>
      <c r="L92" s="233"/>
      <c r="M92" s="234"/>
      <c r="N92" s="235"/>
      <c r="O92" s="235"/>
      <c r="P92" s="235"/>
      <c r="Q92" s="235"/>
      <c r="R92" s="235"/>
      <c r="S92" s="235"/>
      <c r="T92" s="236"/>
      <c r="AT92" s="237" t="s">
        <v>217</v>
      </c>
      <c r="AU92" s="237" t="s">
        <v>73</v>
      </c>
      <c r="AV92" s="10" t="s">
        <v>80</v>
      </c>
      <c r="AW92" s="10" t="s">
        <v>37</v>
      </c>
      <c r="AX92" s="10" t="s">
        <v>73</v>
      </c>
      <c r="AY92" s="237" t="s">
        <v>213</v>
      </c>
    </row>
    <row r="93" s="9" customFormat="1">
      <c r="B93" s="217"/>
      <c r="C93" s="218"/>
      <c r="D93" s="214" t="s">
        <v>217</v>
      </c>
      <c r="E93" s="219" t="s">
        <v>21</v>
      </c>
      <c r="F93" s="220" t="s">
        <v>929</v>
      </c>
      <c r="G93" s="218"/>
      <c r="H93" s="221">
        <v>75</v>
      </c>
      <c r="I93" s="222"/>
      <c r="J93" s="218"/>
      <c r="K93" s="218"/>
      <c r="L93" s="223"/>
      <c r="M93" s="224"/>
      <c r="N93" s="225"/>
      <c r="O93" s="225"/>
      <c r="P93" s="225"/>
      <c r="Q93" s="225"/>
      <c r="R93" s="225"/>
      <c r="S93" s="225"/>
      <c r="T93" s="226"/>
      <c r="AT93" s="227" t="s">
        <v>217</v>
      </c>
      <c r="AU93" s="227" t="s">
        <v>73</v>
      </c>
      <c r="AV93" s="9" t="s">
        <v>82</v>
      </c>
      <c r="AW93" s="9" t="s">
        <v>37</v>
      </c>
      <c r="AX93" s="9" t="s">
        <v>73</v>
      </c>
      <c r="AY93" s="227" t="s">
        <v>213</v>
      </c>
    </row>
    <row r="94" s="11" customFormat="1">
      <c r="B94" s="251"/>
      <c r="C94" s="252"/>
      <c r="D94" s="214" t="s">
        <v>217</v>
      </c>
      <c r="E94" s="253" t="s">
        <v>21</v>
      </c>
      <c r="F94" s="254" t="s">
        <v>361</v>
      </c>
      <c r="G94" s="252"/>
      <c r="H94" s="255">
        <v>782</v>
      </c>
      <c r="I94" s="256"/>
      <c r="J94" s="252"/>
      <c r="K94" s="252"/>
      <c r="L94" s="257"/>
      <c r="M94" s="258"/>
      <c r="N94" s="259"/>
      <c r="O94" s="259"/>
      <c r="P94" s="259"/>
      <c r="Q94" s="259"/>
      <c r="R94" s="259"/>
      <c r="S94" s="259"/>
      <c r="T94" s="260"/>
      <c r="AT94" s="261" t="s">
        <v>217</v>
      </c>
      <c r="AU94" s="261" t="s">
        <v>73</v>
      </c>
      <c r="AV94" s="11" t="s">
        <v>212</v>
      </c>
      <c r="AW94" s="11" t="s">
        <v>37</v>
      </c>
      <c r="AX94" s="11" t="s">
        <v>80</v>
      </c>
      <c r="AY94" s="261" t="s">
        <v>213</v>
      </c>
    </row>
    <row r="95" s="1" customFormat="1" ht="76.5" customHeight="1">
      <c r="B95" s="43"/>
      <c r="C95" s="202" t="s">
        <v>226</v>
      </c>
      <c r="D95" s="202" t="s">
        <v>207</v>
      </c>
      <c r="E95" s="203" t="s">
        <v>739</v>
      </c>
      <c r="F95" s="204" t="s">
        <v>740</v>
      </c>
      <c r="G95" s="205" t="s">
        <v>221</v>
      </c>
      <c r="H95" s="206">
        <v>52</v>
      </c>
      <c r="I95" s="207"/>
      <c r="J95" s="208">
        <f>ROUND(I95*H95,2)</f>
        <v>0</v>
      </c>
      <c r="K95" s="204" t="s">
        <v>211</v>
      </c>
      <c r="L95" s="69"/>
      <c r="M95" s="209" t="s">
        <v>21</v>
      </c>
      <c r="N95" s="210" t="s">
        <v>44</v>
      </c>
      <c r="O95" s="44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AR95" s="21" t="s">
        <v>212</v>
      </c>
      <c r="AT95" s="21" t="s">
        <v>207</v>
      </c>
      <c r="AU95" s="21" t="s">
        <v>73</v>
      </c>
      <c r="AY95" s="21" t="s">
        <v>213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21" t="s">
        <v>80</v>
      </c>
      <c r="BK95" s="213">
        <f>ROUND(I95*H95,2)</f>
        <v>0</v>
      </c>
      <c r="BL95" s="21" t="s">
        <v>212</v>
      </c>
      <c r="BM95" s="21" t="s">
        <v>930</v>
      </c>
    </row>
    <row r="96" s="1" customFormat="1">
      <c r="B96" s="43"/>
      <c r="C96" s="71"/>
      <c r="D96" s="214" t="s">
        <v>215</v>
      </c>
      <c r="E96" s="71"/>
      <c r="F96" s="215" t="s">
        <v>742</v>
      </c>
      <c r="G96" s="71"/>
      <c r="H96" s="71"/>
      <c r="I96" s="186"/>
      <c r="J96" s="71"/>
      <c r="K96" s="71"/>
      <c r="L96" s="69"/>
      <c r="M96" s="216"/>
      <c r="N96" s="44"/>
      <c r="O96" s="44"/>
      <c r="P96" s="44"/>
      <c r="Q96" s="44"/>
      <c r="R96" s="44"/>
      <c r="S96" s="44"/>
      <c r="T96" s="92"/>
      <c r="AT96" s="21" t="s">
        <v>215</v>
      </c>
      <c r="AU96" s="21" t="s">
        <v>73</v>
      </c>
    </row>
    <row r="97" s="9" customFormat="1">
      <c r="B97" s="217"/>
      <c r="C97" s="218"/>
      <c r="D97" s="214" t="s">
        <v>217</v>
      </c>
      <c r="E97" s="219" t="s">
        <v>21</v>
      </c>
      <c r="F97" s="220" t="s">
        <v>931</v>
      </c>
      <c r="G97" s="218"/>
      <c r="H97" s="221">
        <v>52</v>
      </c>
      <c r="I97" s="222"/>
      <c r="J97" s="218"/>
      <c r="K97" s="218"/>
      <c r="L97" s="223"/>
      <c r="M97" s="224"/>
      <c r="N97" s="225"/>
      <c r="O97" s="225"/>
      <c r="P97" s="225"/>
      <c r="Q97" s="225"/>
      <c r="R97" s="225"/>
      <c r="S97" s="225"/>
      <c r="T97" s="226"/>
      <c r="AT97" s="227" t="s">
        <v>217</v>
      </c>
      <c r="AU97" s="227" t="s">
        <v>73</v>
      </c>
      <c r="AV97" s="9" t="s">
        <v>82</v>
      </c>
      <c r="AW97" s="9" t="s">
        <v>37</v>
      </c>
      <c r="AX97" s="9" t="s">
        <v>80</v>
      </c>
      <c r="AY97" s="227" t="s">
        <v>213</v>
      </c>
    </row>
    <row r="98" s="1" customFormat="1" ht="63.75" customHeight="1">
      <c r="B98" s="43"/>
      <c r="C98" s="202" t="s">
        <v>212</v>
      </c>
      <c r="D98" s="202" t="s">
        <v>207</v>
      </c>
      <c r="E98" s="203" t="s">
        <v>743</v>
      </c>
      <c r="F98" s="204" t="s">
        <v>744</v>
      </c>
      <c r="G98" s="205" t="s">
        <v>221</v>
      </c>
      <c r="H98" s="206">
        <v>990</v>
      </c>
      <c r="I98" s="207"/>
      <c r="J98" s="208">
        <f>ROUND(I98*H98,2)</f>
        <v>0</v>
      </c>
      <c r="K98" s="204" t="s">
        <v>211</v>
      </c>
      <c r="L98" s="69"/>
      <c r="M98" s="209" t="s">
        <v>21</v>
      </c>
      <c r="N98" s="210" t="s">
        <v>44</v>
      </c>
      <c r="O98" s="44"/>
      <c r="P98" s="211">
        <f>O98*H98</f>
        <v>0</v>
      </c>
      <c r="Q98" s="211">
        <v>0</v>
      </c>
      <c r="R98" s="211">
        <f>Q98*H98</f>
        <v>0</v>
      </c>
      <c r="S98" s="211">
        <v>0</v>
      </c>
      <c r="T98" s="212">
        <f>S98*H98</f>
        <v>0</v>
      </c>
      <c r="AR98" s="21" t="s">
        <v>212</v>
      </c>
      <c r="AT98" s="21" t="s">
        <v>207</v>
      </c>
      <c r="AU98" s="21" t="s">
        <v>73</v>
      </c>
      <c r="AY98" s="21" t="s">
        <v>213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21" t="s">
        <v>80</v>
      </c>
      <c r="BK98" s="213">
        <f>ROUND(I98*H98,2)</f>
        <v>0</v>
      </c>
      <c r="BL98" s="21" t="s">
        <v>212</v>
      </c>
      <c r="BM98" s="21" t="s">
        <v>932</v>
      </c>
    </row>
    <row r="99" s="1" customFormat="1">
      <c r="B99" s="43"/>
      <c r="C99" s="71"/>
      <c r="D99" s="214" t="s">
        <v>215</v>
      </c>
      <c r="E99" s="71"/>
      <c r="F99" s="215" t="s">
        <v>746</v>
      </c>
      <c r="G99" s="71"/>
      <c r="H99" s="71"/>
      <c r="I99" s="186"/>
      <c r="J99" s="71"/>
      <c r="K99" s="71"/>
      <c r="L99" s="69"/>
      <c r="M99" s="216"/>
      <c r="N99" s="44"/>
      <c r="O99" s="44"/>
      <c r="P99" s="44"/>
      <c r="Q99" s="44"/>
      <c r="R99" s="44"/>
      <c r="S99" s="44"/>
      <c r="T99" s="92"/>
      <c r="AT99" s="21" t="s">
        <v>215</v>
      </c>
      <c r="AU99" s="21" t="s">
        <v>73</v>
      </c>
    </row>
    <row r="100" s="9" customFormat="1">
      <c r="B100" s="217"/>
      <c r="C100" s="218"/>
      <c r="D100" s="214" t="s">
        <v>217</v>
      </c>
      <c r="E100" s="219" t="s">
        <v>21</v>
      </c>
      <c r="F100" s="220" t="s">
        <v>933</v>
      </c>
      <c r="G100" s="218"/>
      <c r="H100" s="221">
        <v>990</v>
      </c>
      <c r="I100" s="222"/>
      <c r="J100" s="218"/>
      <c r="K100" s="218"/>
      <c r="L100" s="223"/>
      <c r="M100" s="224"/>
      <c r="N100" s="225"/>
      <c r="O100" s="225"/>
      <c r="P100" s="225"/>
      <c r="Q100" s="225"/>
      <c r="R100" s="225"/>
      <c r="S100" s="225"/>
      <c r="T100" s="226"/>
      <c r="AT100" s="227" t="s">
        <v>217</v>
      </c>
      <c r="AU100" s="227" t="s">
        <v>73</v>
      </c>
      <c r="AV100" s="9" t="s">
        <v>82</v>
      </c>
      <c r="AW100" s="9" t="s">
        <v>37</v>
      </c>
      <c r="AX100" s="9" t="s">
        <v>80</v>
      </c>
      <c r="AY100" s="227" t="s">
        <v>213</v>
      </c>
    </row>
    <row r="101" s="1" customFormat="1" ht="76.5" customHeight="1">
      <c r="B101" s="43"/>
      <c r="C101" s="202" t="s">
        <v>237</v>
      </c>
      <c r="D101" s="202" t="s">
        <v>207</v>
      </c>
      <c r="E101" s="203" t="s">
        <v>645</v>
      </c>
      <c r="F101" s="204" t="s">
        <v>646</v>
      </c>
      <c r="G101" s="205" t="s">
        <v>250</v>
      </c>
      <c r="H101" s="206">
        <v>50</v>
      </c>
      <c r="I101" s="207"/>
      <c r="J101" s="208">
        <f>ROUND(I101*H101,2)</f>
        <v>0</v>
      </c>
      <c r="K101" s="204" t="s">
        <v>211</v>
      </c>
      <c r="L101" s="69"/>
      <c r="M101" s="209" t="s">
        <v>21</v>
      </c>
      <c r="N101" s="210" t="s">
        <v>44</v>
      </c>
      <c r="O101" s="44"/>
      <c r="P101" s="211">
        <f>O101*H101</f>
        <v>0</v>
      </c>
      <c r="Q101" s="211">
        <v>0</v>
      </c>
      <c r="R101" s="211">
        <f>Q101*H101</f>
        <v>0</v>
      </c>
      <c r="S101" s="211">
        <v>0</v>
      </c>
      <c r="T101" s="212">
        <f>S101*H101</f>
        <v>0</v>
      </c>
      <c r="AR101" s="21" t="s">
        <v>212</v>
      </c>
      <c r="AT101" s="21" t="s">
        <v>207</v>
      </c>
      <c r="AU101" s="21" t="s">
        <v>73</v>
      </c>
      <c r="AY101" s="21" t="s">
        <v>213</v>
      </c>
      <c r="BE101" s="213">
        <f>IF(N101="základní",J101,0)</f>
        <v>0</v>
      </c>
      <c r="BF101" s="213">
        <f>IF(N101="snížená",J101,0)</f>
        <v>0</v>
      </c>
      <c r="BG101" s="213">
        <f>IF(N101="zákl. přenesená",J101,0)</f>
        <v>0</v>
      </c>
      <c r="BH101" s="213">
        <f>IF(N101="sníž. přenesená",J101,0)</f>
        <v>0</v>
      </c>
      <c r="BI101" s="213">
        <f>IF(N101="nulová",J101,0)</f>
        <v>0</v>
      </c>
      <c r="BJ101" s="21" t="s">
        <v>80</v>
      </c>
      <c r="BK101" s="213">
        <f>ROUND(I101*H101,2)</f>
        <v>0</v>
      </c>
      <c r="BL101" s="21" t="s">
        <v>212</v>
      </c>
      <c r="BM101" s="21" t="s">
        <v>934</v>
      </c>
    </row>
    <row r="102" s="1" customFormat="1">
      <c r="B102" s="43"/>
      <c r="C102" s="71"/>
      <c r="D102" s="214" t="s">
        <v>215</v>
      </c>
      <c r="E102" s="71"/>
      <c r="F102" s="215" t="s">
        <v>252</v>
      </c>
      <c r="G102" s="71"/>
      <c r="H102" s="71"/>
      <c r="I102" s="186"/>
      <c r="J102" s="71"/>
      <c r="K102" s="71"/>
      <c r="L102" s="69"/>
      <c r="M102" s="216"/>
      <c r="N102" s="44"/>
      <c r="O102" s="44"/>
      <c r="P102" s="44"/>
      <c r="Q102" s="44"/>
      <c r="R102" s="44"/>
      <c r="S102" s="44"/>
      <c r="T102" s="92"/>
      <c r="AT102" s="21" t="s">
        <v>215</v>
      </c>
      <c r="AU102" s="21" t="s">
        <v>73</v>
      </c>
    </row>
    <row r="103" s="9" customFormat="1">
      <c r="B103" s="217"/>
      <c r="C103" s="218"/>
      <c r="D103" s="214" t="s">
        <v>217</v>
      </c>
      <c r="E103" s="219" t="s">
        <v>21</v>
      </c>
      <c r="F103" s="220" t="s">
        <v>935</v>
      </c>
      <c r="G103" s="218"/>
      <c r="H103" s="221">
        <v>50</v>
      </c>
      <c r="I103" s="222"/>
      <c r="J103" s="218"/>
      <c r="K103" s="218"/>
      <c r="L103" s="223"/>
      <c r="M103" s="224"/>
      <c r="N103" s="225"/>
      <c r="O103" s="225"/>
      <c r="P103" s="225"/>
      <c r="Q103" s="225"/>
      <c r="R103" s="225"/>
      <c r="S103" s="225"/>
      <c r="T103" s="226"/>
      <c r="AT103" s="227" t="s">
        <v>217</v>
      </c>
      <c r="AU103" s="227" t="s">
        <v>73</v>
      </c>
      <c r="AV103" s="9" t="s">
        <v>82</v>
      </c>
      <c r="AW103" s="9" t="s">
        <v>37</v>
      </c>
      <c r="AX103" s="9" t="s">
        <v>80</v>
      </c>
      <c r="AY103" s="227" t="s">
        <v>213</v>
      </c>
    </row>
    <row r="104" s="1" customFormat="1" ht="102" customHeight="1">
      <c r="B104" s="43"/>
      <c r="C104" s="202" t="s">
        <v>243</v>
      </c>
      <c r="D104" s="202" t="s">
        <v>207</v>
      </c>
      <c r="E104" s="203" t="s">
        <v>936</v>
      </c>
      <c r="F104" s="204" t="s">
        <v>937</v>
      </c>
      <c r="G104" s="205" t="s">
        <v>250</v>
      </c>
      <c r="H104" s="206">
        <v>4</v>
      </c>
      <c r="I104" s="207"/>
      <c r="J104" s="208">
        <f>ROUND(I104*H104,2)</f>
        <v>0</v>
      </c>
      <c r="K104" s="204" t="s">
        <v>211</v>
      </c>
      <c r="L104" s="69"/>
      <c r="M104" s="209" t="s">
        <v>21</v>
      </c>
      <c r="N104" s="210" t="s">
        <v>44</v>
      </c>
      <c r="O104" s="44"/>
      <c r="P104" s="211">
        <f>O104*H104</f>
        <v>0</v>
      </c>
      <c r="Q104" s="211">
        <v>0</v>
      </c>
      <c r="R104" s="211">
        <f>Q104*H104</f>
        <v>0</v>
      </c>
      <c r="S104" s="211">
        <v>0</v>
      </c>
      <c r="T104" s="212">
        <f>S104*H104</f>
        <v>0</v>
      </c>
      <c r="AR104" s="21" t="s">
        <v>212</v>
      </c>
      <c r="AT104" s="21" t="s">
        <v>207</v>
      </c>
      <c r="AU104" s="21" t="s">
        <v>73</v>
      </c>
      <c r="AY104" s="21" t="s">
        <v>213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21" t="s">
        <v>80</v>
      </c>
      <c r="BK104" s="213">
        <f>ROUND(I104*H104,2)</f>
        <v>0</v>
      </c>
      <c r="BL104" s="21" t="s">
        <v>212</v>
      </c>
      <c r="BM104" s="21" t="s">
        <v>938</v>
      </c>
    </row>
    <row r="105" s="1" customFormat="1">
      <c r="B105" s="43"/>
      <c r="C105" s="71"/>
      <c r="D105" s="214" t="s">
        <v>215</v>
      </c>
      <c r="E105" s="71"/>
      <c r="F105" s="215" t="s">
        <v>340</v>
      </c>
      <c r="G105" s="71"/>
      <c r="H105" s="71"/>
      <c r="I105" s="186"/>
      <c r="J105" s="71"/>
      <c r="K105" s="71"/>
      <c r="L105" s="69"/>
      <c r="M105" s="216"/>
      <c r="N105" s="44"/>
      <c r="O105" s="44"/>
      <c r="P105" s="44"/>
      <c r="Q105" s="44"/>
      <c r="R105" s="44"/>
      <c r="S105" s="44"/>
      <c r="T105" s="92"/>
      <c r="AT105" s="21" t="s">
        <v>215</v>
      </c>
      <c r="AU105" s="21" t="s">
        <v>73</v>
      </c>
    </row>
    <row r="106" s="9" customFormat="1">
      <c r="B106" s="217"/>
      <c r="C106" s="218"/>
      <c r="D106" s="214" t="s">
        <v>217</v>
      </c>
      <c r="E106" s="219" t="s">
        <v>21</v>
      </c>
      <c r="F106" s="220" t="s">
        <v>212</v>
      </c>
      <c r="G106" s="218"/>
      <c r="H106" s="221">
        <v>4</v>
      </c>
      <c r="I106" s="222"/>
      <c r="J106" s="218"/>
      <c r="K106" s="218"/>
      <c r="L106" s="223"/>
      <c r="M106" s="224"/>
      <c r="N106" s="225"/>
      <c r="O106" s="225"/>
      <c r="P106" s="225"/>
      <c r="Q106" s="225"/>
      <c r="R106" s="225"/>
      <c r="S106" s="225"/>
      <c r="T106" s="226"/>
      <c r="AT106" s="227" t="s">
        <v>217</v>
      </c>
      <c r="AU106" s="227" t="s">
        <v>73</v>
      </c>
      <c r="AV106" s="9" t="s">
        <v>82</v>
      </c>
      <c r="AW106" s="9" t="s">
        <v>37</v>
      </c>
      <c r="AX106" s="9" t="s">
        <v>80</v>
      </c>
      <c r="AY106" s="227" t="s">
        <v>213</v>
      </c>
    </row>
    <row r="107" s="1" customFormat="1" ht="76.5" customHeight="1">
      <c r="B107" s="43"/>
      <c r="C107" s="202" t="s">
        <v>247</v>
      </c>
      <c r="D107" s="202" t="s">
        <v>207</v>
      </c>
      <c r="E107" s="203" t="s">
        <v>651</v>
      </c>
      <c r="F107" s="204" t="s">
        <v>652</v>
      </c>
      <c r="G107" s="205" t="s">
        <v>221</v>
      </c>
      <c r="H107" s="206">
        <v>1900</v>
      </c>
      <c r="I107" s="207"/>
      <c r="J107" s="208">
        <f>ROUND(I107*H107,2)</f>
        <v>0</v>
      </c>
      <c r="K107" s="204" t="s">
        <v>211</v>
      </c>
      <c r="L107" s="69"/>
      <c r="M107" s="209" t="s">
        <v>21</v>
      </c>
      <c r="N107" s="210" t="s">
        <v>44</v>
      </c>
      <c r="O107" s="44"/>
      <c r="P107" s="211">
        <f>O107*H107</f>
        <v>0</v>
      </c>
      <c r="Q107" s="211">
        <v>0</v>
      </c>
      <c r="R107" s="211">
        <f>Q107*H107</f>
        <v>0</v>
      </c>
      <c r="S107" s="211">
        <v>0</v>
      </c>
      <c r="T107" s="212">
        <f>S107*H107</f>
        <v>0</v>
      </c>
      <c r="AR107" s="21" t="s">
        <v>212</v>
      </c>
      <c r="AT107" s="21" t="s">
        <v>207</v>
      </c>
      <c r="AU107" s="21" t="s">
        <v>73</v>
      </c>
      <c r="AY107" s="21" t="s">
        <v>213</v>
      </c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21" t="s">
        <v>80</v>
      </c>
      <c r="BK107" s="213">
        <f>ROUND(I107*H107,2)</f>
        <v>0</v>
      </c>
      <c r="BL107" s="21" t="s">
        <v>212</v>
      </c>
      <c r="BM107" s="21" t="s">
        <v>939</v>
      </c>
    </row>
    <row r="108" s="1" customFormat="1">
      <c r="B108" s="43"/>
      <c r="C108" s="71"/>
      <c r="D108" s="214" t="s">
        <v>215</v>
      </c>
      <c r="E108" s="71"/>
      <c r="F108" s="215" t="s">
        <v>263</v>
      </c>
      <c r="G108" s="71"/>
      <c r="H108" s="71"/>
      <c r="I108" s="186"/>
      <c r="J108" s="71"/>
      <c r="K108" s="71"/>
      <c r="L108" s="69"/>
      <c r="M108" s="216"/>
      <c r="N108" s="44"/>
      <c r="O108" s="44"/>
      <c r="P108" s="44"/>
      <c r="Q108" s="44"/>
      <c r="R108" s="44"/>
      <c r="S108" s="44"/>
      <c r="T108" s="92"/>
      <c r="AT108" s="21" t="s">
        <v>215</v>
      </c>
      <c r="AU108" s="21" t="s">
        <v>73</v>
      </c>
    </row>
    <row r="109" s="9" customFormat="1">
      <c r="B109" s="217"/>
      <c r="C109" s="218"/>
      <c r="D109" s="214" t="s">
        <v>217</v>
      </c>
      <c r="E109" s="219" t="s">
        <v>21</v>
      </c>
      <c r="F109" s="220" t="s">
        <v>940</v>
      </c>
      <c r="G109" s="218"/>
      <c r="H109" s="221">
        <v>1900</v>
      </c>
      <c r="I109" s="222"/>
      <c r="J109" s="218"/>
      <c r="K109" s="218"/>
      <c r="L109" s="223"/>
      <c r="M109" s="224"/>
      <c r="N109" s="225"/>
      <c r="O109" s="225"/>
      <c r="P109" s="225"/>
      <c r="Q109" s="225"/>
      <c r="R109" s="225"/>
      <c r="S109" s="225"/>
      <c r="T109" s="226"/>
      <c r="AT109" s="227" t="s">
        <v>217</v>
      </c>
      <c r="AU109" s="227" t="s">
        <v>73</v>
      </c>
      <c r="AV109" s="9" t="s">
        <v>82</v>
      </c>
      <c r="AW109" s="9" t="s">
        <v>37</v>
      </c>
      <c r="AX109" s="9" t="s">
        <v>80</v>
      </c>
      <c r="AY109" s="227" t="s">
        <v>213</v>
      </c>
    </row>
    <row r="110" s="1" customFormat="1" ht="63.75" customHeight="1">
      <c r="B110" s="43"/>
      <c r="C110" s="202" t="s">
        <v>235</v>
      </c>
      <c r="D110" s="202" t="s">
        <v>207</v>
      </c>
      <c r="E110" s="203" t="s">
        <v>266</v>
      </c>
      <c r="F110" s="204" t="s">
        <v>267</v>
      </c>
      <c r="G110" s="205" t="s">
        <v>250</v>
      </c>
      <c r="H110" s="206">
        <v>10</v>
      </c>
      <c r="I110" s="207"/>
      <c r="J110" s="208">
        <f>ROUND(I110*H110,2)</f>
        <v>0</v>
      </c>
      <c r="K110" s="204" t="s">
        <v>211</v>
      </c>
      <c r="L110" s="69"/>
      <c r="M110" s="209" t="s">
        <v>21</v>
      </c>
      <c r="N110" s="210" t="s">
        <v>44</v>
      </c>
      <c r="O110" s="44"/>
      <c r="P110" s="211">
        <f>O110*H110</f>
        <v>0</v>
      </c>
      <c r="Q110" s="211">
        <v>0</v>
      </c>
      <c r="R110" s="211">
        <f>Q110*H110</f>
        <v>0</v>
      </c>
      <c r="S110" s="211">
        <v>0</v>
      </c>
      <c r="T110" s="212">
        <f>S110*H110</f>
        <v>0</v>
      </c>
      <c r="AR110" s="21" t="s">
        <v>212</v>
      </c>
      <c r="AT110" s="21" t="s">
        <v>207</v>
      </c>
      <c r="AU110" s="21" t="s">
        <v>73</v>
      </c>
      <c r="AY110" s="21" t="s">
        <v>213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21" t="s">
        <v>80</v>
      </c>
      <c r="BK110" s="213">
        <f>ROUND(I110*H110,2)</f>
        <v>0</v>
      </c>
      <c r="BL110" s="21" t="s">
        <v>212</v>
      </c>
      <c r="BM110" s="21" t="s">
        <v>941</v>
      </c>
    </row>
    <row r="111" s="1" customFormat="1">
      <c r="B111" s="43"/>
      <c r="C111" s="71"/>
      <c r="D111" s="214" t="s">
        <v>215</v>
      </c>
      <c r="E111" s="71"/>
      <c r="F111" s="215" t="s">
        <v>269</v>
      </c>
      <c r="G111" s="71"/>
      <c r="H111" s="71"/>
      <c r="I111" s="186"/>
      <c r="J111" s="71"/>
      <c r="K111" s="71"/>
      <c r="L111" s="69"/>
      <c r="M111" s="216"/>
      <c r="N111" s="44"/>
      <c r="O111" s="44"/>
      <c r="P111" s="44"/>
      <c r="Q111" s="44"/>
      <c r="R111" s="44"/>
      <c r="S111" s="44"/>
      <c r="T111" s="92"/>
      <c r="AT111" s="21" t="s">
        <v>215</v>
      </c>
      <c r="AU111" s="21" t="s">
        <v>73</v>
      </c>
    </row>
    <row r="112" s="9" customFormat="1">
      <c r="B112" s="217"/>
      <c r="C112" s="218"/>
      <c r="D112" s="214" t="s">
        <v>217</v>
      </c>
      <c r="E112" s="219" t="s">
        <v>21</v>
      </c>
      <c r="F112" s="220" t="s">
        <v>175</v>
      </c>
      <c r="G112" s="218"/>
      <c r="H112" s="221">
        <v>10</v>
      </c>
      <c r="I112" s="222"/>
      <c r="J112" s="218"/>
      <c r="K112" s="218"/>
      <c r="L112" s="223"/>
      <c r="M112" s="224"/>
      <c r="N112" s="225"/>
      <c r="O112" s="225"/>
      <c r="P112" s="225"/>
      <c r="Q112" s="225"/>
      <c r="R112" s="225"/>
      <c r="S112" s="225"/>
      <c r="T112" s="226"/>
      <c r="AT112" s="227" t="s">
        <v>217</v>
      </c>
      <c r="AU112" s="227" t="s">
        <v>73</v>
      </c>
      <c r="AV112" s="9" t="s">
        <v>82</v>
      </c>
      <c r="AW112" s="9" t="s">
        <v>37</v>
      </c>
      <c r="AX112" s="9" t="s">
        <v>80</v>
      </c>
      <c r="AY112" s="227" t="s">
        <v>213</v>
      </c>
    </row>
    <row r="113" s="1" customFormat="1" ht="51" customHeight="1">
      <c r="B113" s="43"/>
      <c r="C113" s="202" t="s">
        <v>256</v>
      </c>
      <c r="D113" s="202" t="s">
        <v>207</v>
      </c>
      <c r="E113" s="203" t="s">
        <v>942</v>
      </c>
      <c r="F113" s="204" t="s">
        <v>943</v>
      </c>
      <c r="G113" s="205" t="s">
        <v>210</v>
      </c>
      <c r="H113" s="206">
        <v>358</v>
      </c>
      <c r="I113" s="207"/>
      <c r="J113" s="208">
        <f>ROUND(I113*H113,2)</f>
        <v>0</v>
      </c>
      <c r="K113" s="204" t="s">
        <v>211</v>
      </c>
      <c r="L113" s="69"/>
      <c r="M113" s="209" t="s">
        <v>21</v>
      </c>
      <c r="N113" s="210" t="s">
        <v>44</v>
      </c>
      <c r="O113" s="44"/>
      <c r="P113" s="211">
        <f>O113*H113</f>
        <v>0</v>
      </c>
      <c r="Q113" s="211">
        <v>0</v>
      </c>
      <c r="R113" s="211">
        <f>Q113*H113</f>
        <v>0</v>
      </c>
      <c r="S113" s="211">
        <v>0</v>
      </c>
      <c r="T113" s="212">
        <f>S113*H113</f>
        <v>0</v>
      </c>
      <c r="AR113" s="21" t="s">
        <v>212</v>
      </c>
      <c r="AT113" s="21" t="s">
        <v>207</v>
      </c>
      <c r="AU113" s="21" t="s">
        <v>73</v>
      </c>
      <c r="AY113" s="21" t="s">
        <v>213</v>
      </c>
      <c r="BE113" s="213">
        <f>IF(N113="základní",J113,0)</f>
        <v>0</v>
      </c>
      <c r="BF113" s="213">
        <f>IF(N113="snížená",J113,0)</f>
        <v>0</v>
      </c>
      <c r="BG113" s="213">
        <f>IF(N113="zákl. přenesená",J113,0)</f>
        <v>0</v>
      </c>
      <c r="BH113" s="213">
        <f>IF(N113="sníž. přenesená",J113,0)</f>
        <v>0</v>
      </c>
      <c r="BI113" s="213">
        <f>IF(N113="nulová",J113,0)</f>
        <v>0</v>
      </c>
      <c r="BJ113" s="21" t="s">
        <v>80</v>
      </c>
      <c r="BK113" s="213">
        <f>ROUND(I113*H113,2)</f>
        <v>0</v>
      </c>
      <c r="BL113" s="21" t="s">
        <v>212</v>
      </c>
      <c r="BM113" s="21" t="s">
        <v>944</v>
      </c>
    </row>
    <row r="114" s="1" customFormat="1">
      <c r="B114" s="43"/>
      <c r="C114" s="71"/>
      <c r="D114" s="214" t="s">
        <v>215</v>
      </c>
      <c r="E114" s="71"/>
      <c r="F114" s="215" t="s">
        <v>945</v>
      </c>
      <c r="G114" s="71"/>
      <c r="H114" s="71"/>
      <c r="I114" s="186"/>
      <c r="J114" s="71"/>
      <c r="K114" s="71"/>
      <c r="L114" s="69"/>
      <c r="M114" s="216"/>
      <c r="N114" s="44"/>
      <c r="O114" s="44"/>
      <c r="P114" s="44"/>
      <c r="Q114" s="44"/>
      <c r="R114" s="44"/>
      <c r="S114" s="44"/>
      <c r="T114" s="92"/>
      <c r="AT114" s="21" t="s">
        <v>215</v>
      </c>
      <c r="AU114" s="21" t="s">
        <v>73</v>
      </c>
    </row>
    <row r="115" s="9" customFormat="1">
      <c r="B115" s="217"/>
      <c r="C115" s="218"/>
      <c r="D115" s="214" t="s">
        <v>217</v>
      </c>
      <c r="E115" s="219" t="s">
        <v>21</v>
      </c>
      <c r="F115" s="220" t="s">
        <v>946</v>
      </c>
      <c r="G115" s="218"/>
      <c r="H115" s="221">
        <v>358</v>
      </c>
      <c r="I115" s="222"/>
      <c r="J115" s="218"/>
      <c r="K115" s="218"/>
      <c r="L115" s="223"/>
      <c r="M115" s="224"/>
      <c r="N115" s="225"/>
      <c r="O115" s="225"/>
      <c r="P115" s="225"/>
      <c r="Q115" s="225"/>
      <c r="R115" s="225"/>
      <c r="S115" s="225"/>
      <c r="T115" s="226"/>
      <c r="AT115" s="227" t="s">
        <v>217</v>
      </c>
      <c r="AU115" s="227" t="s">
        <v>73</v>
      </c>
      <c r="AV115" s="9" t="s">
        <v>82</v>
      </c>
      <c r="AW115" s="9" t="s">
        <v>37</v>
      </c>
      <c r="AX115" s="9" t="s">
        <v>80</v>
      </c>
      <c r="AY115" s="227" t="s">
        <v>213</v>
      </c>
    </row>
    <row r="116" s="1" customFormat="1" ht="16.5" customHeight="1">
      <c r="B116" s="43"/>
      <c r="C116" s="238" t="s">
        <v>175</v>
      </c>
      <c r="D116" s="238" t="s">
        <v>232</v>
      </c>
      <c r="E116" s="239" t="s">
        <v>947</v>
      </c>
      <c r="F116" s="240" t="s">
        <v>948</v>
      </c>
      <c r="G116" s="241" t="s">
        <v>210</v>
      </c>
      <c r="H116" s="242">
        <v>358</v>
      </c>
      <c r="I116" s="243"/>
      <c r="J116" s="244">
        <f>ROUND(I116*H116,2)</f>
        <v>0</v>
      </c>
      <c r="K116" s="240" t="s">
        <v>211</v>
      </c>
      <c r="L116" s="245"/>
      <c r="M116" s="246" t="s">
        <v>21</v>
      </c>
      <c r="N116" s="247" t="s">
        <v>44</v>
      </c>
      <c r="O116" s="44"/>
      <c r="P116" s="211">
        <f>O116*H116</f>
        <v>0</v>
      </c>
      <c r="Q116" s="211">
        <v>0.010030000000000001</v>
      </c>
      <c r="R116" s="211">
        <f>Q116*H116</f>
        <v>3.5907400000000003</v>
      </c>
      <c r="S116" s="211">
        <v>0</v>
      </c>
      <c r="T116" s="212">
        <f>S116*H116</f>
        <v>0</v>
      </c>
      <c r="AR116" s="21" t="s">
        <v>235</v>
      </c>
      <c r="AT116" s="21" t="s">
        <v>232</v>
      </c>
      <c r="AU116" s="21" t="s">
        <v>73</v>
      </c>
      <c r="AY116" s="21" t="s">
        <v>213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21" t="s">
        <v>80</v>
      </c>
      <c r="BK116" s="213">
        <f>ROUND(I116*H116,2)</f>
        <v>0</v>
      </c>
      <c r="BL116" s="21" t="s">
        <v>212</v>
      </c>
      <c r="BM116" s="21" t="s">
        <v>949</v>
      </c>
    </row>
    <row r="117" s="9" customFormat="1">
      <c r="B117" s="217"/>
      <c r="C117" s="218"/>
      <c r="D117" s="214" t="s">
        <v>217</v>
      </c>
      <c r="E117" s="219" t="s">
        <v>21</v>
      </c>
      <c r="F117" s="220" t="s">
        <v>946</v>
      </c>
      <c r="G117" s="218"/>
      <c r="H117" s="221">
        <v>358</v>
      </c>
      <c r="I117" s="222"/>
      <c r="J117" s="218"/>
      <c r="K117" s="218"/>
      <c r="L117" s="223"/>
      <c r="M117" s="224"/>
      <c r="N117" s="225"/>
      <c r="O117" s="225"/>
      <c r="P117" s="225"/>
      <c r="Q117" s="225"/>
      <c r="R117" s="225"/>
      <c r="S117" s="225"/>
      <c r="T117" s="226"/>
      <c r="AT117" s="227" t="s">
        <v>217</v>
      </c>
      <c r="AU117" s="227" t="s">
        <v>73</v>
      </c>
      <c r="AV117" s="9" t="s">
        <v>82</v>
      </c>
      <c r="AW117" s="9" t="s">
        <v>37</v>
      </c>
      <c r="AX117" s="9" t="s">
        <v>80</v>
      </c>
      <c r="AY117" s="227" t="s">
        <v>213</v>
      </c>
    </row>
    <row r="118" s="1" customFormat="1" ht="38.25" customHeight="1">
      <c r="B118" s="43"/>
      <c r="C118" s="202" t="s">
        <v>265</v>
      </c>
      <c r="D118" s="202" t="s">
        <v>207</v>
      </c>
      <c r="E118" s="203" t="s">
        <v>280</v>
      </c>
      <c r="F118" s="204" t="s">
        <v>281</v>
      </c>
      <c r="G118" s="205" t="s">
        <v>221</v>
      </c>
      <c r="H118" s="206">
        <v>4.5</v>
      </c>
      <c r="I118" s="207"/>
      <c r="J118" s="208">
        <f>ROUND(I118*H118,2)</f>
        <v>0</v>
      </c>
      <c r="K118" s="204" t="s">
        <v>211</v>
      </c>
      <c r="L118" s="69"/>
      <c r="M118" s="209" t="s">
        <v>21</v>
      </c>
      <c r="N118" s="210" t="s">
        <v>44</v>
      </c>
      <c r="O118" s="44"/>
      <c r="P118" s="211">
        <f>O118*H118</f>
        <v>0</v>
      </c>
      <c r="Q118" s="211">
        <v>0</v>
      </c>
      <c r="R118" s="211">
        <f>Q118*H118</f>
        <v>0</v>
      </c>
      <c r="S118" s="211">
        <v>0</v>
      </c>
      <c r="T118" s="212">
        <f>S118*H118</f>
        <v>0</v>
      </c>
      <c r="AR118" s="21" t="s">
        <v>212</v>
      </c>
      <c r="AT118" s="21" t="s">
        <v>207</v>
      </c>
      <c r="AU118" s="21" t="s">
        <v>73</v>
      </c>
      <c r="AY118" s="21" t="s">
        <v>213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21" t="s">
        <v>80</v>
      </c>
      <c r="BK118" s="213">
        <f>ROUND(I118*H118,2)</f>
        <v>0</v>
      </c>
      <c r="BL118" s="21" t="s">
        <v>212</v>
      </c>
      <c r="BM118" s="21" t="s">
        <v>950</v>
      </c>
    </row>
    <row r="119" s="1" customFormat="1">
      <c r="B119" s="43"/>
      <c r="C119" s="71"/>
      <c r="D119" s="214" t="s">
        <v>215</v>
      </c>
      <c r="E119" s="71"/>
      <c r="F119" s="215" t="s">
        <v>283</v>
      </c>
      <c r="G119" s="71"/>
      <c r="H119" s="71"/>
      <c r="I119" s="186"/>
      <c r="J119" s="71"/>
      <c r="K119" s="71"/>
      <c r="L119" s="69"/>
      <c r="M119" s="216"/>
      <c r="N119" s="44"/>
      <c r="O119" s="44"/>
      <c r="P119" s="44"/>
      <c r="Q119" s="44"/>
      <c r="R119" s="44"/>
      <c r="S119" s="44"/>
      <c r="T119" s="92"/>
      <c r="AT119" s="21" t="s">
        <v>215</v>
      </c>
      <c r="AU119" s="21" t="s">
        <v>73</v>
      </c>
    </row>
    <row r="120" s="9" customFormat="1">
      <c r="B120" s="217"/>
      <c r="C120" s="218"/>
      <c r="D120" s="214" t="s">
        <v>217</v>
      </c>
      <c r="E120" s="219" t="s">
        <v>21</v>
      </c>
      <c r="F120" s="220" t="s">
        <v>951</v>
      </c>
      <c r="G120" s="218"/>
      <c r="H120" s="221">
        <v>4.5</v>
      </c>
      <c r="I120" s="222"/>
      <c r="J120" s="218"/>
      <c r="K120" s="218"/>
      <c r="L120" s="223"/>
      <c r="M120" s="224"/>
      <c r="N120" s="225"/>
      <c r="O120" s="225"/>
      <c r="P120" s="225"/>
      <c r="Q120" s="225"/>
      <c r="R120" s="225"/>
      <c r="S120" s="225"/>
      <c r="T120" s="226"/>
      <c r="AT120" s="227" t="s">
        <v>217</v>
      </c>
      <c r="AU120" s="227" t="s">
        <v>73</v>
      </c>
      <c r="AV120" s="9" t="s">
        <v>82</v>
      </c>
      <c r="AW120" s="9" t="s">
        <v>37</v>
      </c>
      <c r="AX120" s="9" t="s">
        <v>80</v>
      </c>
      <c r="AY120" s="227" t="s">
        <v>213</v>
      </c>
    </row>
    <row r="121" s="1" customFormat="1" ht="38.25" customHeight="1">
      <c r="B121" s="43"/>
      <c r="C121" s="202" t="s">
        <v>270</v>
      </c>
      <c r="D121" s="202" t="s">
        <v>207</v>
      </c>
      <c r="E121" s="203" t="s">
        <v>952</v>
      </c>
      <c r="F121" s="204" t="s">
        <v>953</v>
      </c>
      <c r="G121" s="205" t="s">
        <v>221</v>
      </c>
      <c r="H121" s="206">
        <v>9</v>
      </c>
      <c r="I121" s="207"/>
      <c r="J121" s="208">
        <f>ROUND(I121*H121,2)</f>
        <v>0</v>
      </c>
      <c r="K121" s="204" t="s">
        <v>211</v>
      </c>
      <c r="L121" s="69"/>
      <c r="M121" s="209" t="s">
        <v>21</v>
      </c>
      <c r="N121" s="210" t="s">
        <v>44</v>
      </c>
      <c r="O121" s="44"/>
      <c r="P121" s="211">
        <f>O121*H121</f>
        <v>0</v>
      </c>
      <c r="Q121" s="211">
        <v>0</v>
      </c>
      <c r="R121" s="211">
        <f>Q121*H121</f>
        <v>0</v>
      </c>
      <c r="S121" s="211">
        <v>0</v>
      </c>
      <c r="T121" s="212">
        <f>S121*H121</f>
        <v>0</v>
      </c>
      <c r="AR121" s="21" t="s">
        <v>212</v>
      </c>
      <c r="AT121" s="21" t="s">
        <v>207</v>
      </c>
      <c r="AU121" s="21" t="s">
        <v>73</v>
      </c>
      <c r="AY121" s="21" t="s">
        <v>213</v>
      </c>
      <c r="BE121" s="213">
        <f>IF(N121="základní",J121,0)</f>
        <v>0</v>
      </c>
      <c r="BF121" s="213">
        <f>IF(N121="snížená",J121,0)</f>
        <v>0</v>
      </c>
      <c r="BG121" s="213">
        <f>IF(N121="zákl. přenesená",J121,0)</f>
        <v>0</v>
      </c>
      <c r="BH121" s="213">
        <f>IF(N121="sníž. přenesená",J121,0)</f>
        <v>0</v>
      </c>
      <c r="BI121" s="213">
        <f>IF(N121="nulová",J121,0)</f>
        <v>0</v>
      </c>
      <c r="BJ121" s="21" t="s">
        <v>80</v>
      </c>
      <c r="BK121" s="213">
        <f>ROUND(I121*H121,2)</f>
        <v>0</v>
      </c>
      <c r="BL121" s="21" t="s">
        <v>212</v>
      </c>
      <c r="BM121" s="21" t="s">
        <v>954</v>
      </c>
    </row>
    <row r="122" s="1" customFormat="1">
      <c r="B122" s="43"/>
      <c r="C122" s="71"/>
      <c r="D122" s="214" t="s">
        <v>215</v>
      </c>
      <c r="E122" s="71"/>
      <c r="F122" s="215" t="s">
        <v>283</v>
      </c>
      <c r="G122" s="71"/>
      <c r="H122" s="71"/>
      <c r="I122" s="186"/>
      <c r="J122" s="71"/>
      <c r="K122" s="71"/>
      <c r="L122" s="69"/>
      <c r="M122" s="216"/>
      <c r="N122" s="44"/>
      <c r="O122" s="44"/>
      <c r="P122" s="44"/>
      <c r="Q122" s="44"/>
      <c r="R122" s="44"/>
      <c r="S122" s="44"/>
      <c r="T122" s="92"/>
      <c r="AT122" s="21" t="s">
        <v>215</v>
      </c>
      <c r="AU122" s="21" t="s">
        <v>73</v>
      </c>
    </row>
    <row r="123" s="10" customFormat="1">
      <c r="B123" s="228"/>
      <c r="C123" s="229"/>
      <c r="D123" s="214" t="s">
        <v>217</v>
      </c>
      <c r="E123" s="230" t="s">
        <v>21</v>
      </c>
      <c r="F123" s="231" t="s">
        <v>955</v>
      </c>
      <c r="G123" s="229"/>
      <c r="H123" s="230" t="s">
        <v>21</v>
      </c>
      <c r="I123" s="232"/>
      <c r="J123" s="229"/>
      <c r="K123" s="229"/>
      <c r="L123" s="233"/>
      <c r="M123" s="234"/>
      <c r="N123" s="235"/>
      <c r="O123" s="235"/>
      <c r="P123" s="235"/>
      <c r="Q123" s="235"/>
      <c r="R123" s="235"/>
      <c r="S123" s="235"/>
      <c r="T123" s="236"/>
      <c r="AT123" s="237" t="s">
        <v>217</v>
      </c>
      <c r="AU123" s="237" t="s">
        <v>73</v>
      </c>
      <c r="AV123" s="10" t="s">
        <v>80</v>
      </c>
      <c r="AW123" s="10" t="s">
        <v>37</v>
      </c>
      <c r="AX123" s="10" t="s">
        <v>73</v>
      </c>
      <c r="AY123" s="237" t="s">
        <v>213</v>
      </c>
    </row>
    <row r="124" s="9" customFormat="1">
      <c r="B124" s="217"/>
      <c r="C124" s="218"/>
      <c r="D124" s="214" t="s">
        <v>217</v>
      </c>
      <c r="E124" s="219" t="s">
        <v>21</v>
      </c>
      <c r="F124" s="220" t="s">
        <v>956</v>
      </c>
      <c r="G124" s="218"/>
      <c r="H124" s="221">
        <v>9</v>
      </c>
      <c r="I124" s="222"/>
      <c r="J124" s="218"/>
      <c r="K124" s="218"/>
      <c r="L124" s="223"/>
      <c r="M124" s="224"/>
      <c r="N124" s="225"/>
      <c r="O124" s="225"/>
      <c r="P124" s="225"/>
      <c r="Q124" s="225"/>
      <c r="R124" s="225"/>
      <c r="S124" s="225"/>
      <c r="T124" s="226"/>
      <c r="AT124" s="227" t="s">
        <v>217</v>
      </c>
      <c r="AU124" s="227" t="s">
        <v>73</v>
      </c>
      <c r="AV124" s="9" t="s">
        <v>82</v>
      </c>
      <c r="AW124" s="9" t="s">
        <v>37</v>
      </c>
      <c r="AX124" s="9" t="s">
        <v>80</v>
      </c>
      <c r="AY124" s="227" t="s">
        <v>213</v>
      </c>
    </row>
    <row r="125" s="1" customFormat="1" ht="38.25" customHeight="1">
      <c r="B125" s="43"/>
      <c r="C125" s="202" t="s">
        <v>275</v>
      </c>
      <c r="D125" s="202" t="s">
        <v>207</v>
      </c>
      <c r="E125" s="203" t="s">
        <v>285</v>
      </c>
      <c r="F125" s="204" t="s">
        <v>286</v>
      </c>
      <c r="G125" s="205" t="s">
        <v>221</v>
      </c>
      <c r="H125" s="206">
        <v>13.5</v>
      </c>
      <c r="I125" s="207"/>
      <c r="J125" s="208">
        <f>ROUND(I125*H125,2)</f>
        <v>0</v>
      </c>
      <c r="K125" s="204" t="s">
        <v>211</v>
      </c>
      <c r="L125" s="69"/>
      <c r="M125" s="209" t="s">
        <v>21</v>
      </c>
      <c r="N125" s="210" t="s">
        <v>44</v>
      </c>
      <c r="O125" s="44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AR125" s="21" t="s">
        <v>212</v>
      </c>
      <c r="AT125" s="21" t="s">
        <v>207</v>
      </c>
      <c r="AU125" s="21" t="s">
        <v>73</v>
      </c>
      <c r="AY125" s="21" t="s">
        <v>213</v>
      </c>
      <c r="BE125" s="213">
        <f>IF(N125="základní",J125,0)</f>
        <v>0</v>
      </c>
      <c r="BF125" s="213">
        <f>IF(N125="snížená",J125,0)</f>
        <v>0</v>
      </c>
      <c r="BG125" s="213">
        <f>IF(N125="zákl. přenesená",J125,0)</f>
        <v>0</v>
      </c>
      <c r="BH125" s="213">
        <f>IF(N125="sníž. přenesená",J125,0)</f>
        <v>0</v>
      </c>
      <c r="BI125" s="213">
        <f>IF(N125="nulová",J125,0)</f>
        <v>0</v>
      </c>
      <c r="BJ125" s="21" t="s">
        <v>80</v>
      </c>
      <c r="BK125" s="213">
        <f>ROUND(I125*H125,2)</f>
        <v>0</v>
      </c>
      <c r="BL125" s="21" t="s">
        <v>212</v>
      </c>
      <c r="BM125" s="21" t="s">
        <v>957</v>
      </c>
    </row>
    <row r="126" s="1" customFormat="1">
      <c r="B126" s="43"/>
      <c r="C126" s="71"/>
      <c r="D126" s="214" t="s">
        <v>215</v>
      </c>
      <c r="E126" s="71"/>
      <c r="F126" s="215" t="s">
        <v>288</v>
      </c>
      <c r="G126" s="71"/>
      <c r="H126" s="71"/>
      <c r="I126" s="186"/>
      <c r="J126" s="71"/>
      <c r="K126" s="71"/>
      <c r="L126" s="69"/>
      <c r="M126" s="216"/>
      <c r="N126" s="44"/>
      <c r="O126" s="44"/>
      <c r="P126" s="44"/>
      <c r="Q126" s="44"/>
      <c r="R126" s="44"/>
      <c r="S126" s="44"/>
      <c r="T126" s="92"/>
      <c r="AT126" s="21" t="s">
        <v>215</v>
      </c>
      <c r="AU126" s="21" t="s">
        <v>73</v>
      </c>
    </row>
    <row r="127" s="9" customFormat="1">
      <c r="B127" s="217"/>
      <c r="C127" s="218"/>
      <c r="D127" s="214" t="s">
        <v>217</v>
      </c>
      <c r="E127" s="219" t="s">
        <v>21</v>
      </c>
      <c r="F127" s="220" t="s">
        <v>951</v>
      </c>
      <c r="G127" s="218"/>
      <c r="H127" s="221">
        <v>4.5</v>
      </c>
      <c r="I127" s="222"/>
      <c r="J127" s="218"/>
      <c r="K127" s="218"/>
      <c r="L127" s="223"/>
      <c r="M127" s="224"/>
      <c r="N127" s="225"/>
      <c r="O127" s="225"/>
      <c r="P127" s="225"/>
      <c r="Q127" s="225"/>
      <c r="R127" s="225"/>
      <c r="S127" s="225"/>
      <c r="T127" s="226"/>
      <c r="AT127" s="227" t="s">
        <v>217</v>
      </c>
      <c r="AU127" s="227" t="s">
        <v>73</v>
      </c>
      <c r="AV127" s="9" t="s">
        <v>82</v>
      </c>
      <c r="AW127" s="9" t="s">
        <v>37</v>
      </c>
      <c r="AX127" s="9" t="s">
        <v>73</v>
      </c>
      <c r="AY127" s="227" t="s">
        <v>213</v>
      </c>
    </row>
    <row r="128" s="9" customFormat="1">
      <c r="B128" s="217"/>
      <c r="C128" s="218"/>
      <c r="D128" s="214" t="s">
        <v>217</v>
      </c>
      <c r="E128" s="219" t="s">
        <v>21</v>
      </c>
      <c r="F128" s="220" t="s">
        <v>958</v>
      </c>
      <c r="G128" s="218"/>
      <c r="H128" s="221">
        <v>4.5</v>
      </c>
      <c r="I128" s="222"/>
      <c r="J128" s="218"/>
      <c r="K128" s="218"/>
      <c r="L128" s="223"/>
      <c r="M128" s="224"/>
      <c r="N128" s="225"/>
      <c r="O128" s="225"/>
      <c r="P128" s="225"/>
      <c r="Q128" s="225"/>
      <c r="R128" s="225"/>
      <c r="S128" s="225"/>
      <c r="T128" s="226"/>
      <c r="AT128" s="227" t="s">
        <v>217</v>
      </c>
      <c r="AU128" s="227" t="s">
        <v>73</v>
      </c>
      <c r="AV128" s="9" t="s">
        <v>82</v>
      </c>
      <c r="AW128" s="9" t="s">
        <v>37</v>
      </c>
      <c r="AX128" s="9" t="s">
        <v>73</v>
      </c>
      <c r="AY128" s="227" t="s">
        <v>213</v>
      </c>
    </row>
    <row r="129" s="9" customFormat="1">
      <c r="B129" s="217"/>
      <c r="C129" s="218"/>
      <c r="D129" s="214" t="s">
        <v>217</v>
      </c>
      <c r="E129" s="219" t="s">
        <v>21</v>
      </c>
      <c r="F129" s="220" t="s">
        <v>959</v>
      </c>
      <c r="G129" s="218"/>
      <c r="H129" s="221">
        <v>4.5</v>
      </c>
      <c r="I129" s="222"/>
      <c r="J129" s="218"/>
      <c r="K129" s="218"/>
      <c r="L129" s="223"/>
      <c r="M129" s="224"/>
      <c r="N129" s="225"/>
      <c r="O129" s="225"/>
      <c r="P129" s="225"/>
      <c r="Q129" s="225"/>
      <c r="R129" s="225"/>
      <c r="S129" s="225"/>
      <c r="T129" s="226"/>
      <c r="AT129" s="227" t="s">
        <v>217</v>
      </c>
      <c r="AU129" s="227" t="s">
        <v>73</v>
      </c>
      <c r="AV129" s="9" t="s">
        <v>82</v>
      </c>
      <c r="AW129" s="9" t="s">
        <v>37</v>
      </c>
      <c r="AX129" s="9" t="s">
        <v>73</v>
      </c>
      <c r="AY129" s="227" t="s">
        <v>213</v>
      </c>
    </row>
    <row r="130" s="11" customFormat="1">
      <c r="B130" s="251"/>
      <c r="C130" s="252"/>
      <c r="D130" s="214" t="s">
        <v>217</v>
      </c>
      <c r="E130" s="253" t="s">
        <v>21</v>
      </c>
      <c r="F130" s="254" t="s">
        <v>361</v>
      </c>
      <c r="G130" s="252"/>
      <c r="H130" s="255">
        <v>13.5</v>
      </c>
      <c r="I130" s="256"/>
      <c r="J130" s="252"/>
      <c r="K130" s="252"/>
      <c r="L130" s="257"/>
      <c r="M130" s="258"/>
      <c r="N130" s="259"/>
      <c r="O130" s="259"/>
      <c r="P130" s="259"/>
      <c r="Q130" s="259"/>
      <c r="R130" s="259"/>
      <c r="S130" s="259"/>
      <c r="T130" s="260"/>
      <c r="AT130" s="261" t="s">
        <v>217</v>
      </c>
      <c r="AU130" s="261" t="s">
        <v>73</v>
      </c>
      <c r="AV130" s="11" t="s">
        <v>212</v>
      </c>
      <c r="AW130" s="11" t="s">
        <v>37</v>
      </c>
      <c r="AX130" s="11" t="s">
        <v>80</v>
      </c>
      <c r="AY130" s="261" t="s">
        <v>213</v>
      </c>
    </row>
    <row r="131" s="1" customFormat="1" ht="16.5" customHeight="1">
      <c r="B131" s="43"/>
      <c r="C131" s="238" t="s">
        <v>279</v>
      </c>
      <c r="D131" s="238" t="s">
        <v>232</v>
      </c>
      <c r="E131" s="239" t="s">
        <v>960</v>
      </c>
      <c r="F131" s="240" t="s">
        <v>961</v>
      </c>
      <c r="G131" s="241" t="s">
        <v>210</v>
      </c>
      <c r="H131" s="242">
        <v>2</v>
      </c>
      <c r="I131" s="243"/>
      <c r="J131" s="244">
        <f>ROUND(I131*H131,2)</f>
        <v>0</v>
      </c>
      <c r="K131" s="240" t="s">
        <v>211</v>
      </c>
      <c r="L131" s="245"/>
      <c r="M131" s="246" t="s">
        <v>21</v>
      </c>
      <c r="N131" s="247" t="s">
        <v>44</v>
      </c>
      <c r="O131" s="44"/>
      <c r="P131" s="211">
        <f>O131*H131</f>
        <v>0</v>
      </c>
      <c r="Q131" s="211">
        <v>0.77400000000000002</v>
      </c>
      <c r="R131" s="211">
        <f>Q131*H131</f>
        <v>1.548</v>
      </c>
      <c r="S131" s="211">
        <v>0</v>
      </c>
      <c r="T131" s="212">
        <f>S131*H131</f>
        <v>0</v>
      </c>
      <c r="AR131" s="21" t="s">
        <v>235</v>
      </c>
      <c r="AT131" s="21" t="s">
        <v>232</v>
      </c>
      <c r="AU131" s="21" t="s">
        <v>73</v>
      </c>
      <c r="AY131" s="21" t="s">
        <v>213</v>
      </c>
      <c r="BE131" s="213">
        <f>IF(N131="základní",J131,0)</f>
        <v>0</v>
      </c>
      <c r="BF131" s="213">
        <f>IF(N131="snížená",J131,0)</f>
        <v>0</v>
      </c>
      <c r="BG131" s="213">
        <f>IF(N131="zákl. přenesená",J131,0)</f>
        <v>0</v>
      </c>
      <c r="BH131" s="213">
        <f>IF(N131="sníž. přenesená",J131,0)</f>
        <v>0</v>
      </c>
      <c r="BI131" s="213">
        <f>IF(N131="nulová",J131,0)</f>
        <v>0</v>
      </c>
      <c r="BJ131" s="21" t="s">
        <v>80</v>
      </c>
      <c r="BK131" s="213">
        <f>ROUND(I131*H131,2)</f>
        <v>0</v>
      </c>
      <c r="BL131" s="21" t="s">
        <v>212</v>
      </c>
      <c r="BM131" s="21" t="s">
        <v>962</v>
      </c>
    </row>
    <row r="132" s="10" customFormat="1">
      <c r="B132" s="228"/>
      <c r="C132" s="229"/>
      <c r="D132" s="214" t="s">
        <v>217</v>
      </c>
      <c r="E132" s="230" t="s">
        <v>21</v>
      </c>
      <c r="F132" s="231" t="s">
        <v>955</v>
      </c>
      <c r="G132" s="229"/>
      <c r="H132" s="230" t="s">
        <v>21</v>
      </c>
      <c r="I132" s="232"/>
      <c r="J132" s="229"/>
      <c r="K132" s="229"/>
      <c r="L132" s="233"/>
      <c r="M132" s="234"/>
      <c r="N132" s="235"/>
      <c r="O132" s="235"/>
      <c r="P132" s="235"/>
      <c r="Q132" s="235"/>
      <c r="R132" s="235"/>
      <c r="S132" s="235"/>
      <c r="T132" s="236"/>
      <c r="AT132" s="237" t="s">
        <v>217</v>
      </c>
      <c r="AU132" s="237" t="s">
        <v>73</v>
      </c>
      <c r="AV132" s="10" t="s">
        <v>80</v>
      </c>
      <c r="AW132" s="10" t="s">
        <v>37</v>
      </c>
      <c r="AX132" s="10" t="s">
        <v>73</v>
      </c>
      <c r="AY132" s="237" t="s">
        <v>213</v>
      </c>
    </row>
    <row r="133" s="9" customFormat="1">
      <c r="B133" s="217"/>
      <c r="C133" s="218"/>
      <c r="D133" s="214" t="s">
        <v>217</v>
      </c>
      <c r="E133" s="219" t="s">
        <v>21</v>
      </c>
      <c r="F133" s="220" t="s">
        <v>82</v>
      </c>
      <c r="G133" s="218"/>
      <c r="H133" s="221">
        <v>2</v>
      </c>
      <c r="I133" s="222"/>
      <c r="J133" s="218"/>
      <c r="K133" s="218"/>
      <c r="L133" s="223"/>
      <c r="M133" s="224"/>
      <c r="N133" s="225"/>
      <c r="O133" s="225"/>
      <c r="P133" s="225"/>
      <c r="Q133" s="225"/>
      <c r="R133" s="225"/>
      <c r="S133" s="225"/>
      <c r="T133" s="226"/>
      <c r="AT133" s="227" t="s">
        <v>217</v>
      </c>
      <c r="AU133" s="227" t="s">
        <v>73</v>
      </c>
      <c r="AV133" s="9" t="s">
        <v>82</v>
      </c>
      <c r="AW133" s="9" t="s">
        <v>37</v>
      </c>
      <c r="AX133" s="9" t="s">
        <v>80</v>
      </c>
      <c r="AY133" s="227" t="s">
        <v>213</v>
      </c>
    </row>
    <row r="134" s="1" customFormat="1" ht="25.5" customHeight="1">
      <c r="B134" s="43"/>
      <c r="C134" s="202" t="s">
        <v>10</v>
      </c>
      <c r="D134" s="202" t="s">
        <v>207</v>
      </c>
      <c r="E134" s="203" t="s">
        <v>963</v>
      </c>
      <c r="F134" s="204" t="s">
        <v>964</v>
      </c>
      <c r="G134" s="205" t="s">
        <v>221</v>
      </c>
      <c r="H134" s="206">
        <v>9.4000000000000004</v>
      </c>
      <c r="I134" s="207"/>
      <c r="J134" s="208">
        <f>ROUND(I134*H134,2)</f>
        <v>0</v>
      </c>
      <c r="K134" s="204" t="s">
        <v>211</v>
      </c>
      <c r="L134" s="69"/>
      <c r="M134" s="209" t="s">
        <v>21</v>
      </c>
      <c r="N134" s="210" t="s">
        <v>44</v>
      </c>
      <c r="O134" s="44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AR134" s="21" t="s">
        <v>212</v>
      </c>
      <c r="AT134" s="21" t="s">
        <v>207</v>
      </c>
      <c r="AU134" s="21" t="s">
        <v>73</v>
      </c>
      <c r="AY134" s="21" t="s">
        <v>213</v>
      </c>
      <c r="BE134" s="213">
        <f>IF(N134="základní",J134,0)</f>
        <v>0</v>
      </c>
      <c r="BF134" s="213">
        <f>IF(N134="snížená",J134,0)</f>
        <v>0</v>
      </c>
      <c r="BG134" s="213">
        <f>IF(N134="zákl. přenesená",J134,0)</f>
        <v>0</v>
      </c>
      <c r="BH134" s="213">
        <f>IF(N134="sníž. přenesená",J134,0)</f>
        <v>0</v>
      </c>
      <c r="BI134" s="213">
        <f>IF(N134="nulová",J134,0)</f>
        <v>0</v>
      </c>
      <c r="BJ134" s="21" t="s">
        <v>80</v>
      </c>
      <c r="BK134" s="213">
        <f>ROUND(I134*H134,2)</f>
        <v>0</v>
      </c>
      <c r="BL134" s="21" t="s">
        <v>212</v>
      </c>
      <c r="BM134" s="21" t="s">
        <v>965</v>
      </c>
    </row>
    <row r="135" s="10" customFormat="1">
      <c r="B135" s="228"/>
      <c r="C135" s="229"/>
      <c r="D135" s="214" t="s">
        <v>217</v>
      </c>
      <c r="E135" s="230" t="s">
        <v>21</v>
      </c>
      <c r="F135" s="231" t="s">
        <v>966</v>
      </c>
      <c r="G135" s="229"/>
      <c r="H135" s="230" t="s">
        <v>21</v>
      </c>
      <c r="I135" s="232"/>
      <c r="J135" s="229"/>
      <c r="K135" s="229"/>
      <c r="L135" s="233"/>
      <c r="M135" s="234"/>
      <c r="N135" s="235"/>
      <c r="O135" s="235"/>
      <c r="P135" s="235"/>
      <c r="Q135" s="235"/>
      <c r="R135" s="235"/>
      <c r="S135" s="235"/>
      <c r="T135" s="236"/>
      <c r="AT135" s="237" t="s">
        <v>217</v>
      </c>
      <c r="AU135" s="237" t="s">
        <v>73</v>
      </c>
      <c r="AV135" s="10" t="s">
        <v>80</v>
      </c>
      <c r="AW135" s="10" t="s">
        <v>37</v>
      </c>
      <c r="AX135" s="10" t="s">
        <v>73</v>
      </c>
      <c r="AY135" s="237" t="s">
        <v>213</v>
      </c>
    </row>
    <row r="136" s="9" customFormat="1">
      <c r="B136" s="217"/>
      <c r="C136" s="218"/>
      <c r="D136" s="214" t="s">
        <v>217</v>
      </c>
      <c r="E136" s="219" t="s">
        <v>21</v>
      </c>
      <c r="F136" s="220" t="s">
        <v>967</v>
      </c>
      <c r="G136" s="218"/>
      <c r="H136" s="221">
        <v>9.4000000000000004</v>
      </c>
      <c r="I136" s="222"/>
      <c r="J136" s="218"/>
      <c r="K136" s="218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217</v>
      </c>
      <c r="AU136" s="227" t="s">
        <v>73</v>
      </c>
      <c r="AV136" s="9" t="s">
        <v>82</v>
      </c>
      <c r="AW136" s="9" t="s">
        <v>37</v>
      </c>
      <c r="AX136" s="9" t="s">
        <v>80</v>
      </c>
      <c r="AY136" s="227" t="s">
        <v>213</v>
      </c>
    </row>
    <row r="137" s="1" customFormat="1" ht="38.25" customHeight="1">
      <c r="B137" s="43"/>
      <c r="C137" s="202" t="s">
        <v>290</v>
      </c>
      <c r="D137" s="202" t="s">
        <v>207</v>
      </c>
      <c r="E137" s="203" t="s">
        <v>968</v>
      </c>
      <c r="F137" s="204" t="s">
        <v>969</v>
      </c>
      <c r="G137" s="205" t="s">
        <v>876</v>
      </c>
      <c r="H137" s="206">
        <v>10.800000000000001</v>
      </c>
      <c r="I137" s="207"/>
      <c r="J137" s="208">
        <f>ROUND(I137*H137,2)</f>
        <v>0</v>
      </c>
      <c r="K137" s="204" t="s">
        <v>211</v>
      </c>
      <c r="L137" s="69"/>
      <c r="M137" s="209" t="s">
        <v>21</v>
      </c>
      <c r="N137" s="210" t="s">
        <v>44</v>
      </c>
      <c r="O137" s="44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AR137" s="21" t="s">
        <v>212</v>
      </c>
      <c r="AT137" s="21" t="s">
        <v>207</v>
      </c>
      <c r="AU137" s="21" t="s">
        <v>73</v>
      </c>
      <c r="AY137" s="21" t="s">
        <v>213</v>
      </c>
      <c r="BE137" s="213">
        <f>IF(N137="základní",J137,0)</f>
        <v>0</v>
      </c>
      <c r="BF137" s="213">
        <f>IF(N137="snížená",J137,0)</f>
        <v>0</v>
      </c>
      <c r="BG137" s="213">
        <f>IF(N137="zákl. přenesená",J137,0)</f>
        <v>0</v>
      </c>
      <c r="BH137" s="213">
        <f>IF(N137="sníž. přenesená",J137,0)</f>
        <v>0</v>
      </c>
      <c r="BI137" s="213">
        <f>IF(N137="nulová",J137,0)</f>
        <v>0</v>
      </c>
      <c r="BJ137" s="21" t="s">
        <v>80</v>
      </c>
      <c r="BK137" s="213">
        <f>ROUND(I137*H137,2)</f>
        <v>0</v>
      </c>
      <c r="BL137" s="21" t="s">
        <v>212</v>
      </c>
      <c r="BM137" s="21" t="s">
        <v>970</v>
      </c>
    </row>
    <row r="138" s="10" customFormat="1">
      <c r="B138" s="228"/>
      <c r="C138" s="229"/>
      <c r="D138" s="214" t="s">
        <v>217</v>
      </c>
      <c r="E138" s="230" t="s">
        <v>21</v>
      </c>
      <c r="F138" s="231" t="s">
        <v>966</v>
      </c>
      <c r="G138" s="229"/>
      <c r="H138" s="230" t="s">
        <v>21</v>
      </c>
      <c r="I138" s="232"/>
      <c r="J138" s="229"/>
      <c r="K138" s="229"/>
      <c r="L138" s="233"/>
      <c r="M138" s="234"/>
      <c r="N138" s="235"/>
      <c r="O138" s="235"/>
      <c r="P138" s="235"/>
      <c r="Q138" s="235"/>
      <c r="R138" s="235"/>
      <c r="S138" s="235"/>
      <c r="T138" s="236"/>
      <c r="AT138" s="237" t="s">
        <v>217</v>
      </c>
      <c r="AU138" s="237" t="s">
        <v>73</v>
      </c>
      <c r="AV138" s="10" t="s">
        <v>80</v>
      </c>
      <c r="AW138" s="10" t="s">
        <v>37</v>
      </c>
      <c r="AX138" s="10" t="s">
        <v>73</v>
      </c>
      <c r="AY138" s="237" t="s">
        <v>213</v>
      </c>
    </row>
    <row r="139" s="9" customFormat="1">
      <c r="B139" s="217"/>
      <c r="C139" s="218"/>
      <c r="D139" s="214" t="s">
        <v>217</v>
      </c>
      <c r="E139" s="219" t="s">
        <v>21</v>
      </c>
      <c r="F139" s="220" t="s">
        <v>971</v>
      </c>
      <c r="G139" s="218"/>
      <c r="H139" s="221">
        <v>10.800000000000001</v>
      </c>
      <c r="I139" s="222"/>
      <c r="J139" s="218"/>
      <c r="K139" s="218"/>
      <c r="L139" s="223"/>
      <c r="M139" s="224"/>
      <c r="N139" s="225"/>
      <c r="O139" s="225"/>
      <c r="P139" s="225"/>
      <c r="Q139" s="225"/>
      <c r="R139" s="225"/>
      <c r="S139" s="225"/>
      <c r="T139" s="226"/>
      <c r="AT139" s="227" t="s">
        <v>217</v>
      </c>
      <c r="AU139" s="227" t="s">
        <v>73</v>
      </c>
      <c r="AV139" s="9" t="s">
        <v>82</v>
      </c>
      <c r="AW139" s="9" t="s">
        <v>37</v>
      </c>
      <c r="AX139" s="9" t="s">
        <v>80</v>
      </c>
      <c r="AY139" s="227" t="s">
        <v>213</v>
      </c>
    </row>
    <row r="140" s="1" customFormat="1" ht="51" customHeight="1">
      <c r="B140" s="43"/>
      <c r="C140" s="202" t="s">
        <v>295</v>
      </c>
      <c r="D140" s="202" t="s">
        <v>207</v>
      </c>
      <c r="E140" s="203" t="s">
        <v>972</v>
      </c>
      <c r="F140" s="204" t="s">
        <v>973</v>
      </c>
      <c r="G140" s="205" t="s">
        <v>876</v>
      </c>
      <c r="H140" s="206">
        <v>10.800000000000001</v>
      </c>
      <c r="I140" s="207"/>
      <c r="J140" s="208">
        <f>ROUND(I140*H140,2)</f>
        <v>0</v>
      </c>
      <c r="K140" s="204" t="s">
        <v>211</v>
      </c>
      <c r="L140" s="69"/>
      <c r="M140" s="209" t="s">
        <v>21</v>
      </c>
      <c r="N140" s="210" t="s">
        <v>44</v>
      </c>
      <c r="O140" s="44"/>
      <c r="P140" s="211">
        <f>O140*H140</f>
        <v>0</v>
      </c>
      <c r="Q140" s="211">
        <v>0</v>
      </c>
      <c r="R140" s="211">
        <f>Q140*H140</f>
        <v>0</v>
      </c>
      <c r="S140" s="211">
        <v>0</v>
      </c>
      <c r="T140" s="212">
        <f>S140*H140</f>
        <v>0</v>
      </c>
      <c r="AR140" s="21" t="s">
        <v>212</v>
      </c>
      <c r="AT140" s="21" t="s">
        <v>207</v>
      </c>
      <c r="AU140" s="21" t="s">
        <v>73</v>
      </c>
      <c r="AY140" s="21" t="s">
        <v>213</v>
      </c>
      <c r="BE140" s="213">
        <f>IF(N140="základní",J140,0)</f>
        <v>0</v>
      </c>
      <c r="BF140" s="213">
        <f>IF(N140="snížená",J140,0)</f>
        <v>0</v>
      </c>
      <c r="BG140" s="213">
        <f>IF(N140="zákl. přenesená",J140,0)</f>
        <v>0</v>
      </c>
      <c r="BH140" s="213">
        <f>IF(N140="sníž. přenesená",J140,0)</f>
        <v>0</v>
      </c>
      <c r="BI140" s="213">
        <f>IF(N140="nulová",J140,0)</f>
        <v>0</v>
      </c>
      <c r="BJ140" s="21" t="s">
        <v>80</v>
      </c>
      <c r="BK140" s="213">
        <f>ROUND(I140*H140,2)</f>
        <v>0</v>
      </c>
      <c r="BL140" s="21" t="s">
        <v>212</v>
      </c>
      <c r="BM140" s="21" t="s">
        <v>974</v>
      </c>
    </row>
    <row r="141" s="9" customFormat="1">
      <c r="B141" s="217"/>
      <c r="C141" s="218"/>
      <c r="D141" s="214" t="s">
        <v>217</v>
      </c>
      <c r="E141" s="219" t="s">
        <v>21</v>
      </c>
      <c r="F141" s="220" t="s">
        <v>971</v>
      </c>
      <c r="G141" s="218"/>
      <c r="H141" s="221">
        <v>10.800000000000001</v>
      </c>
      <c r="I141" s="222"/>
      <c r="J141" s="218"/>
      <c r="K141" s="218"/>
      <c r="L141" s="223"/>
      <c r="M141" s="224"/>
      <c r="N141" s="225"/>
      <c r="O141" s="225"/>
      <c r="P141" s="225"/>
      <c r="Q141" s="225"/>
      <c r="R141" s="225"/>
      <c r="S141" s="225"/>
      <c r="T141" s="226"/>
      <c r="AT141" s="227" t="s">
        <v>217</v>
      </c>
      <c r="AU141" s="227" t="s">
        <v>73</v>
      </c>
      <c r="AV141" s="9" t="s">
        <v>82</v>
      </c>
      <c r="AW141" s="9" t="s">
        <v>37</v>
      </c>
      <c r="AX141" s="9" t="s">
        <v>80</v>
      </c>
      <c r="AY141" s="227" t="s">
        <v>213</v>
      </c>
    </row>
    <row r="142" s="1" customFormat="1" ht="25.5" customHeight="1">
      <c r="B142" s="43"/>
      <c r="C142" s="238" t="s">
        <v>274</v>
      </c>
      <c r="D142" s="238" t="s">
        <v>232</v>
      </c>
      <c r="E142" s="239" t="s">
        <v>975</v>
      </c>
      <c r="F142" s="240" t="s">
        <v>976</v>
      </c>
      <c r="G142" s="241" t="s">
        <v>298</v>
      </c>
      <c r="H142" s="242">
        <v>2.3759999999999999</v>
      </c>
      <c r="I142" s="243"/>
      <c r="J142" s="244">
        <f>ROUND(I142*H142,2)</f>
        <v>0</v>
      </c>
      <c r="K142" s="240" t="s">
        <v>211</v>
      </c>
      <c r="L142" s="245"/>
      <c r="M142" s="246" t="s">
        <v>21</v>
      </c>
      <c r="N142" s="247" t="s">
        <v>44</v>
      </c>
      <c r="O142" s="44"/>
      <c r="P142" s="211">
        <f>O142*H142</f>
        <v>0</v>
      </c>
      <c r="Q142" s="211">
        <v>1</v>
      </c>
      <c r="R142" s="211">
        <f>Q142*H142</f>
        <v>2.3759999999999999</v>
      </c>
      <c r="S142" s="211">
        <v>0</v>
      </c>
      <c r="T142" s="212">
        <f>S142*H142</f>
        <v>0</v>
      </c>
      <c r="AR142" s="21" t="s">
        <v>235</v>
      </c>
      <c r="AT142" s="21" t="s">
        <v>232</v>
      </c>
      <c r="AU142" s="21" t="s">
        <v>73</v>
      </c>
      <c r="AY142" s="21" t="s">
        <v>213</v>
      </c>
      <c r="BE142" s="213">
        <f>IF(N142="základní",J142,0)</f>
        <v>0</v>
      </c>
      <c r="BF142" s="213">
        <f>IF(N142="snížená",J142,0)</f>
        <v>0</v>
      </c>
      <c r="BG142" s="213">
        <f>IF(N142="zákl. přenesená",J142,0)</f>
        <v>0</v>
      </c>
      <c r="BH142" s="213">
        <f>IF(N142="sníž. přenesená",J142,0)</f>
        <v>0</v>
      </c>
      <c r="BI142" s="213">
        <f>IF(N142="nulová",J142,0)</f>
        <v>0</v>
      </c>
      <c r="BJ142" s="21" t="s">
        <v>80</v>
      </c>
      <c r="BK142" s="213">
        <f>ROUND(I142*H142,2)</f>
        <v>0</v>
      </c>
      <c r="BL142" s="21" t="s">
        <v>212</v>
      </c>
      <c r="BM142" s="21" t="s">
        <v>977</v>
      </c>
    </row>
    <row r="143" s="9" customFormat="1">
      <c r="B143" s="217"/>
      <c r="C143" s="218"/>
      <c r="D143" s="214" t="s">
        <v>217</v>
      </c>
      <c r="E143" s="219" t="s">
        <v>21</v>
      </c>
      <c r="F143" s="220" t="s">
        <v>978</v>
      </c>
      <c r="G143" s="218"/>
      <c r="H143" s="221">
        <v>2.3759999999999999</v>
      </c>
      <c r="I143" s="222"/>
      <c r="J143" s="218"/>
      <c r="K143" s="218"/>
      <c r="L143" s="223"/>
      <c r="M143" s="224"/>
      <c r="N143" s="225"/>
      <c r="O143" s="225"/>
      <c r="P143" s="225"/>
      <c r="Q143" s="225"/>
      <c r="R143" s="225"/>
      <c r="S143" s="225"/>
      <c r="T143" s="226"/>
      <c r="AT143" s="227" t="s">
        <v>217</v>
      </c>
      <c r="AU143" s="227" t="s">
        <v>73</v>
      </c>
      <c r="AV143" s="9" t="s">
        <v>82</v>
      </c>
      <c r="AW143" s="9" t="s">
        <v>37</v>
      </c>
      <c r="AX143" s="9" t="s">
        <v>80</v>
      </c>
      <c r="AY143" s="227" t="s">
        <v>213</v>
      </c>
    </row>
    <row r="144" s="1" customFormat="1" ht="153" customHeight="1">
      <c r="B144" s="43"/>
      <c r="C144" s="202" t="s">
        <v>352</v>
      </c>
      <c r="D144" s="202" t="s">
        <v>207</v>
      </c>
      <c r="E144" s="203" t="s">
        <v>979</v>
      </c>
      <c r="F144" s="204" t="s">
        <v>980</v>
      </c>
      <c r="G144" s="205" t="s">
        <v>298</v>
      </c>
      <c r="H144" s="206">
        <v>4.7519999999999998</v>
      </c>
      <c r="I144" s="207"/>
      <c r="J144" s="208">
        <f>ROUND(I144*H144,2)</f>
        <v>0</v>
      </c>
      <c r="K144" s="204" t="s">
        <v>211</v>
      </c>
      <c r="L144" s="69"/>
      <c r="M144" s="209" t="s">
        <v>21</v>
      </c>
      <c r="N144" s="210" t="s">
        <v>44</v>
      </c>
      <c r="O144" s="44"/>
      <c r="P144" s="211">
        <f>O144*H144</f>
        <v>0</v>
      </c>
      <c r="Q144" s="211">
        <v>0</v>
      </c>
      <c r="R144" s="211">
        <f>Q144*H144</f>
        <v>0</v>
      </c>
      <c r="S144" s="211">
        <v>0</v>
      </c>
      <c r="T144" s="212">
        <f>S144*H144</f>
        <v>0</v>
      </c>
      <c r="AR144" s="21" t="s">
        <v>212</v>
      </c>
      <c r="AT144" s="21" t="s">
        <v>207</v>
      </c>
      <c r="AU144" s="21" t="s">
        <v>73</v>
      </c>
      <c r="AY144" s="21" t="s">
        <v>213</v>
      </c>
      <c r="BE144" s="213">
        <f>IF(N144="základní",J144,0)</f>
        <v>0</v>
      </c>
      <c r="BF144" s="213">
        <f>IF(N144="snížená",J144,0)</f>
        <v>0</v>
      </c>
      <c r="BG144" s="213">
        <f>IF(N144="zákl. přenesená",J144,0)</f>
        <v>0</v>
      </c>
      <c r="BH144" s="213">
        <f>IF(N144="sníž. přenesená",J144,0)</f>
        <v>0</v>
      </c>
      <c r="BI144" s="213">
        <f>IF(N144="nulová",J144,0)</f>
        <v>0</v>
      </c>
      <c r="BJ144" s="21" t="s">
        <v>80</v>
      </c>
      <c r="BK144" s="213">
        <f>ROUND(I144*H144,2)</f>
        <v>0</v>
      </c>
      <c r="BL144" s="21" t="s">
        <v>212</v>
      </c>
      <c r="BM144" s="21" t="s">
        <v>981</v>
      </c>
    </row>
    <row r="145" s="1" customFormat="1">
      <c r="B145" s="43"/>
      <c r="C145" s="71"/>
      <c r="D145" s="214" t="s">
        <v>215</v>
      </c>
      <c r="E145" s="71"/>
      <c r="F145" s="215" t="s">
        <v>306</v>
      </c>
      <c r="G145" s="71"/>
      <c r="H145" s="71"/>
      <c r="I145" s="186"/>
      <c r="J145" s="71"/>
      <c r="K145" s="71"/>
      <c r="L145" s="69"/>
      <c r="M145" s="216"/>
      <c r="N145" s="44"/>
      <c r="O145" s="44"/>
      <c r="P145" s="44"/>
      <c r="Q145" s="44"/>
      <c r="R145" s="44"/>
      <c r="S145" s="44"/>
      <c r="T145" s="92"/>
      <c r="AT145" s="21" t="s">
        <v>215</v>
      </c>
      <c r="AU145" s="21" t="s">
        <v>73</v>
      </c>
    </row>
    <row r="146" s="10" customFormat="1">
      <c r="B146" s="228"/>
      <c r="C146" s="229"/>
      <c r="D146" s="214" t="s">
        <v>217</v>
      </c>
      <c r="E146" s="230" t="s">
        <v>21</v>
      </c>
      <c r="F146" s="231" t="s">
        <v>982</v>
      </c>
      <c r="G146" s="229"/>
      <c r="H146" s="230" t="s">
        <v>21</v>
      </c>
      <c r="I146" s="232"/>
      <c r="J146" s="229"/>
      <c r="K146" s="229"/>
      <c r="L146" s="233"/>
      <c r="M146" s="234"/>
      <c r="N146" s="235"/>
      <c r="O146" s="235"/>
      <c r="P146" s="235"/>
      <c r="Q146" s="235"/>
      <c r="R146" s="235"/>
      <c r="S146" s="235"/>
      <c r="T146" s="236"/>
      <c r="AT146" s="237" t="s">
        <v>217</v>
      </c>
      <c r="AU146" s="237" t="s">
        <v>73</v>
      </c>
      <c r="AV146" s="10" t="s">
        <v>80</v>
      </c>
      <c r="AW146" s="10" t="s">
        <v>37</v>
      </c>
      <c r="AX146" s="10" t="s">
        <v>73</v>
      </c>
      <c r="AY146" s="237" t="s">
        <v>213</v>
      </c>
    </row>
    <row r="147" s="9" customFormat="1">
      <c r="B147" s="217"/>
      <c r="C147" s="218"/>
      <c r="D147" s="214" t="s">
        <v>217</v>
      </c>
      <c r="E147" s="219" t="s">
        <v>21</v>
      </c>
      <c r="F147" s="220" t="s">
        <v>983</v>
      </c>
      <c r="G147" s="218"/>
      <c r="H147" s="221">
        <v>2.3759999999999999</v>
      </c>
      <c r="I147" s="222"/>
      <c r="J147" s="218"/>
      <c r="K147" s="218"/>
      <c r="L147" s="223"/>
      <c r="M147" s="224"/>
      <c r="N147" s="225"/>
      <c r="O147" s="225"/>
      <c r="P147" s="225"/>
      <c r="Q147" s="225"/>
      <c r="R147" s="225"/>
      <c r="S147" s="225"/>
      <c r="T147" s="226"/>
      <c r="AT147" s="227" t="s">
        <v>217</v>
      </c>
      <c r="AU147" s="227" t="s">
        <v>73</v>
      </c>
      <c r="AV147" s="9" t="s">
        <v>82</v>
      </c>
      <c r="AW147" s="9" t="s">
        <v>37</v>
      </c>
      <c r="AX147" s="9" t="s">
        <v>73</v>
      </c>
      <c r="AY147" s="227" t="s">
        <v>213</v>
      </c>
    </row>
    <row r="148" s="10" customFormat="1">
      <c r="B148" s="228"/>
      <c r="C148" s="229"/>
      <c r="D148" s="214" t="s">
        <v>217</v>
      </c>
      <c r="E148" s="230" t="s">
        <v>21</v>
      </c>
      <c r="F148" s="231" t="s">
        <v>984</v>
      </c>
      <c r="G148" s="229"/>
      <c r="H148" s="230" t="s">
        <v>21</v>
      </c>
      <c r="I148" s="232"/>
      <c r="J148" s="229"/>
      <c r="K148" s="229"/>
      <c r="L148" s="233"/>
      <c r="M148" s="234"/>
      <c r="N148" s="235"/>
      <c r="O148" s="235"/>
      <c r="P148" s="235"/>
      <c r="Q148" s="235"/>
      <c r="R148" s="235"/>
      <c r="S148" s="235"/>
      <c r="T148" s="236"/>
      <c r="AT148" s="237" t="s">
        <v>217</v>
      </c>
      <c r="AU148" s="237" t="s">
        <v>73</v>
      </c>
      <c r="AV148" s="10" t="s">
        <v>80</v>
      </c>
      <c r="AW148" s="10" t="s">
        <v>37</v>
      </c>
      <c r="AX148" s="10" t="s">
        <v>73</v>
      </c>
      <c r="AY148" s="237" t="s">
        <v>213</v>
      </c>
    </row>
    <row r="149" s="9" customFormat="1">
      <c r="B149" s="217"/>
      <c r="C149" s="218"/>
      <c r="D149" s="214" t="s">
        <v>217</v>
      </c>
      <c r="E149" s="219" t="s">
        <v>21</v>
      </c>
      <c r="F149" s="220" t="s">
        <v>983</v>
      </c>
      <c r="G149" s="218"/>
      <c r="H149" s="221">
        <v>2.3759999999999999</v>
      </c>
      <c r="I149" s="222"/>
      <c r="J149" s="218"/>
      <c r="K149" s="218"/>
      <c r="L149" s="223"/>
      <c r="M149" s="224"/>
      <c r="N149" s="225"/>
      <c r="O149" s="225"/>
      <c r="P149" s="225"/>
      <c r="Q149" s="225"/>
      <c r="R149" s="225"/>
      <c r="S149" s="225"/>
      <c r="T149" s="226"/>
      <c r="AT149" s="227" t="s">
        <v>217</v>
      </c>
      <c r="AU149" s="227" t="s">
        <v>73</v>
      </c>
      <c r="AV149" s="9" t="s">
        <v>82</v>
      </c>
      <c r="AW149" s="9" t="s">
        <v>37</v>
      </c>
      <c r="AX149" s="9" t="s">
        <v>73</v>
      </c>
      <c r="AY149" s="227" t="s">
        <v>213</v>
      </c>
    </row>
    <row r="150" s="11" customFormat="1">
      <c r="B150" s="251"/>
      <c r="C150" s="252"/>
      <c r="D150" s="214" t="s">
        <v>217</v>
      </c>
      <c r="E150" s="253" t="s">
        <v>21</v>
      </c>
      <c r="F150" s="254" t="s">
        <v>361</v>
      </c>
      <c r="G150" s="252"/>
      <c r="H150" s="255">
        <v>4.7519999999999998</v>
      </c>
      <c r="I150" s="256"/>
      <c r="J150" s="252"/>
      <c r="K150" s="252"/>
      <c r="L150" s="257"/>
      <c r="M150" s="258"/>
      <c r="N150" s="259"/>
      <c r="O150" s="259"/>
      <c r="P150" s="259"/>
      <c r="Q150" s="259"/>
      <c r="R150" s="259"/>
      <c r="S150" s="259"/>
      <c r="T150" s="260"/>
      <c r="AT150" s="261" t="s">
        <v>217</v>
      </c>
      <c r="AU150" s="261" t="s">
        <v>73</v>
      </c>
      <c r="AV150" s="11" t="s">
        <v>212</v>
      </c>
      <c r="AW150" s="11" t="s">
        <v>37</v>
      </c>
      <c r="AX150" s="11" t="s">
        <v>80</v>
      </c>
      <c r="AY150" s="261" t="s">
        <v>213</v>
      </c>
    </row>
    <row r="151" s="1" customFormat="1" ht="25.5" customHeight="1">
      <c r="B151" s="43"/>
      <c r="C151" s="202" t="s">
        <v>354</v>
      </c>
      <c r="D151" s="202" t="s">
        <v>207</v>
      </c>
      <c r="E151" s="203" t="s">
        <v>985</v>
      </c>
      <c r="F151" s="204" t="s">
        <v>986</v>
      </c>
      <c r="G151" s="205" t="s">
        <v>298</v>
      </c>
      <c r="H151" s="206">
        <v>2.3759999999999999</v>
      </c>
      <c r="I151" s="207"/>
      <c r="J151" s="208">
        <f>ROUND(I151*H151,2)</f>
        <v>0</v>
      </c>
      <c r="K151" s="204" t="s">
        <v>211</v>
      </c>
      <c r="L151" s="69"/>
      <c r="M151" s="209" t="s">
        <v>21</v>
      </c>
      <c r="N151" s="210" t="s">
        <v>44</v>
      </c>
      <c r="O151" s="44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AR151" s="21" t="s">
        <v>212</v>
      </c>
      <c r="AT151" s="21" t="s">
        <v>207</v>
      </c>
      <c r="AU151" s="21" t="s">
        <v>73</v>
      </c>
      <c r="AY151" s="21" t="s">
        <v>213</v>
      </c>
      <c r="BE151" s="213">
        <f>IF(N151="základní",J151,0)</f>
        <v>0</v>
      </c>
      <c r="BF151" s="213">
        <f>IF(N151="snížená",J151,0)</f>
        <v>0</v>
      </c>
      <c r="BG151" s="213">
        <f>IF(N151="zákl. přenesená",J151,0)</f>
        <v>0</v>
      </c>
      <c r="BH151" s="213">
        <f>IF(N151="sníž. přenesená",J151,0)</f>
        <v>0</v>
      </c>
      <c r="BI151" s="213">
        <f>IF(N151="nulová",J151,0)</f>
        <v>0</v>
      </c>
      <c r="BJ151" s="21" t="s">
        <v>80</v>
      </c>
      <c r="BK151" s="213">
        <f>ROUND(I151*H151,2)</f>
        <v>0</v>
      </c>
      <c r="BL151" s="21" t="s">
        <v>212</v>
      </c>
      <c r="BM151" s="21" t="s">
        <v>987</v>
      </c>
    </row>
    <row r="152" s="10" customFormat="1">
      <c r="B152" s="228"/>
      <c r="C152" s="229"/>
      <c r="D152" s="214" t="s">
        <v>217</v>
      </c>
      <c r="E152" s="230" t="s">
        <v>21</v>
      </c>
      <c r="F152" s="231" t="s">
        <v>988</v>
      </c>
      <c r="G152" s="229"/>
      <c r="H152" s="230" t="s">
        <v>21</v>
      </c>
      <c r="I152" s="232"/>
      <c r="J152" s="229"/>
      <c r="K152" s="229"/>
      <c r="L152" s="233"/>
      <c r="M152" s="234"/>
      <c r="N152" s="235"/>
      <c r="O152" s="235"/>
      <c r="P152" s="235"/>
      <c r="Q152" s="235"/>
      <c r="R152" s="235"/>
      <c r="S152" s="235"/>
      <c r="T152" s="236"/>
      <c r="AT152" s="237" t="s">
        <v>217</v>
      </c>
      <c r="AU152" s="237" t="s">
        <v>73</v>
      </c>
      <c r="AV152" s="10" t="s">
        <v>80</v>
      </c>
      <c r="AW152" s="10" t="s">
        <v>37</v>
      </c>
      <c r="AX152" s="10" t="s">
        <v>73</v>
      </c>
      <c r="AY152" s="237" t="s">
        <v>213</v>
      </c>
    </row>
    <row r="153" s="9" customFormat="1">
      <c r="B153" s="217"/>
      <c r="C153" s="218"/>
      <c r="D153" s="214" t="s">
        <v>217</v>
      </c>
      <c r="E153" s="219" t="s">
        <v>21</v>
      </c>
      <c r="F153" s="220" t="s">
        <v>983</v>
      </c>
      <c r="G153" s="218"/>
      <c r="H153" s="221">
        <v>2.3759999999999999</v>
      </c>
      <c r="I153" s="222"/>
      <c r="J153" s="218"/>
      <c r="K153" s="218"/>
      <c r="L153" s="223"/>
      <c r="M153" s="224"/>
      <c r="N153" s="225"/>
      <c r="O153" s="225"/>
      <c r="P153" s="225"/>
      <c r="Q153" s="225"/>
      <c r="R153" s="225"/>
      <c r="S153" s="225"/>
      <c r="T153" s="226"/>
      <c r="AT153" s="227" t="s">
        <v>217</v>
      </c>
      <c r="AU153" s="227" t="s">
        <v>73</v>
      </c>
      <c r="AV153" s="9" t="s">
        <v>82</v>
      </c>
      <c r="AW153" s="9" t="s">
        <v>37</v>
      </c>
      <c r="AX153" s="9" t="s">
        <v>80</v>
      </c>
      <c r="AY153" s="227" t="s">
        <v>213</v>
      </c>
    </row>
    <row r="154" s="1" customFormat="1" ht="25.5" customHeight="1">
      <c r="B154" s="43"/>
      <c r="C154" s="202" t="s">
        <v>9</v>
      </c>
      <c r="D154" s="202" t="s">
        <v>207</v>
      </c>
      <c r="E154" s="203" t="s">
        <v>669</v>
      </c>
      <c r="F154" s="204" t="s">
        <v>670</v>
      </c>
      <c r="G154" s="205" t="s">
        <v>210</v>
      </c>
      <c r="H154" s="206">
        <v>70</v>
      </c>
      <c r="I154" s="207"/>
      <c r="J154" s="208">
        <f>ROUND(I154*H154,2)</f>
        <v>0</v>
      </c>
      <c r="K154" s="204" t="s">
        <v>211</v>
      </c>
      <c r="L154" s="69"/>
      <c r="M154" s="209" t="s">
        <v>21</v>
      </c>
      <c r="N154" s="210" t="s">
        <v>44</v>
      </c>
      <c r="O154" s="44"/>
      <c r="P154" s="211">
        <f>O154*H154</f>
        <v>0</v>
      </c>
      <c r="Q154" s="211">
        <v>0</v>
      </c>
      <c r="R154" s="211">
        <f>Q154*H154</f>
        <v>0</v>
      </c>
      <c r="S154" s="211">
        <v>0</v>
      </c>
      <c r="T154" s="212">
        <f>S154*H154</f>
        <v>0</v>
      </c>
      <c r="AR154" s="21" t="s">
        <v>212</v>
      </c>
      <c r="AT154" s="21" t="s">
        <v>207</v>
      </c>
      <c r="AU154" s="21" t="s">
        <v>73</v>
      </c>
      <c r="AY154" s="21" t="s">
        <v>213</v>
      </c>
      <c r="BE154" s="213">
        <f>IF(N154="základní",J154,0)</f>
        <v>0</v>
      </c>
      <c r="BF154" s="213">
        <f>IF(N154="snížená",J154,0)</f>
        <v>0</v>
      </c>
      <c r="BG154" s="213">
        <f>IF(N154="zákl. přenesená",J154,0)</f>
        <v>0</v>
      </c>
      <c r="BH154" s="213">
        <f>IF(N154="sníž. přenesená",J154,0)</f>
        <v>0</v>
      </c>
      <c r="BI154" s="213">
        <f>IF(N154="nulová",J154,0)</f>
        <v>0</v>
      </c>
      <c r="BJ154" s="21" t="s">
        <v>80</v>
      </c>
      <c r="BK154" s="213">
        <f>ROUND(I154*H154,2)</f>
        <v>0</v>
      </c>
      <c r="BL154" s="21" t="s">
        <v>212</v>
      </c>
      <c r="BM154" s="21" t="s">
        <v>989</v>
      </c>
    </row>
    <row r="155" s="1" customFormat="1">
      <c r="B155" s="43"/>
      <c r="C155" s="71"/>
      <c r="D155" s="214" t="s">
        <v>215</v>
      </c>
      <c r="E155" s="71"/>
      <c r="F155" s="215" t="s">
        <v>216</v>
      </c>
      <c r="G155" s="71"/>
      <c r="H155" s="71"/>
      <c r="I155" s="186"/>
      <c r="J155" s="71"/>
      <c r="K155" s="71"/>
      <c r="L155" s="69"/>
      <c r="M155" s="216"/>
      <c r="N155" s="44"/>
      <c r="O155" s="44"/>
      <c r="P155" s="44"/>
      <c r="Q155" s="44"/>
      <c r="R155" s="44"/>
      <c r="S155" s="44"/>
      <c r="T155" s="92"/>
      <c r="AT155" s="21" t="s">
        <v>215</v>
      </c>
      <c r="AU155" s="21" t="s">
        <v>73</v>
      </c>
    </row>
    <row r="156" s="9" customFormat="1">
      <c r="B156" s="217"/>
      <c r="C156" s="218"/>
      <c r="D156" s="214" t="s">
        <v>217</v>
      </c>
      <c r="E156" s="219" t="s">
        <v>21</v>
      </c>
      <c r="F156" s="220" t="s">
        <v>990</v>
      </c>
      <c r="G156" s="218"/>
      <c r="H156" s="221">
        <v>70</v>
      </c>
      <c r="I156" s="222"/>
      <c r="J156" s="218"/>
      <c r="K156" s="218"/>
      <c r="L156" s="223"/>
      <c r="M156" s="224"/>
      <c r="N156" s="225"/>
      <c r="O156" s="225"/>
      <c r="P156" s="225"/>
      <c r="Q156" s="225"/>
      <c r="R156" s="225"/>
      <c r="S156" s="225"/>
      <c r="T156" s="226"/>
      <c r="AT156" s="227" t="s">
        <v>217</v>
      </c>
      <c r="AU156" s="227" t="s">
        <v>73</v>
      </c>
      <c r="AV156" s="9" t="s">
        <v>82</v>
      </c>
      <c r="AW156" s="9" t="s">
        <v>37</v>
      </c>
      <c r="AX156" s="9" t="s">
        <v>80</v>
      </c>
      <c r="AY156" s="227" t="s">
        <v>213</v>
      </c>
    </row>
    <row r="157" s="1" customFormat="1" ht="63.75" customHeight="1">
      <c r="B157" s="43"/>
      <c r="C157" s="202" t="s">
        <v>309</v>
      </c>
      <c r="D157" s="202" t="s">
        <v>207</v>
      </c>
      <c r="E157" s="203" t="s">
        <v>296</v>
      </c>
      <c r="F157" s="204" t="s">
        <v>297</v>
      </c>
      <c r="G157" s="205" t="s">
        <v>298</v>
      </c>
      <c r="H157" s="206">
        <v>34.918999999999997</v>
      </c>
      <c r="I157" s="207"/>
      <c r="J157" s="208">
        <f>ROUND(I157*H157,2)</f>
        <v>0</v>
      </c>
      <c r="K157" s="204" t="s">
        <v>211</v>
      </c>
      <c r="L157" s="69"/>
      <c r="M157" s="209" t="s">
        <v>21</v>
      </c>
      <c r="N157" s="210" t="s">
        <v>44</v>
      </c>
      <c r="O157" s="44"/>
      <c r="P157" s="211">
        <f>O157*H157</f>
        <v>0</v>
      </c>
      <c r="Q157" s="211">
        <v>0</v>
      </c>
      <c r="R157" s="211">
        <f>Q157*H157</f>
        <v>0</v>
      </c>
      <c r="S157" s="211">
        <v>0</v>
      </c>
      <c r="T157" s="212">
        <f>S157*H157</f>
        <v>0</v>
      </c>
      <c r="AR157" s="21" t="s">
        <v>212</v>
      </c>
      <c r="AT157" s="21" t="s">
        <v>207</v>
      </c>
      <c r="AU157" s="21" t="s">
        <v>73</v>
      </c>
      <c r="AY157" s="21" t="s">
        <v>213</v>
      </c>
      <c r="BE157" s="213">
        <f>IF(N157="základní",J157,0)</f>
        <v>0</v>
      </c>
      <c r="BF157" s="213">
        <f>IF(N157="snížená",J157,0)</f>
        <v>0</v>
      </c>
      <c r="BG157" s="213">
        <f>IF(N157="zákl. přenesená",J157,0)</f>
        <v>0</v>
      </c>
      <c r="BH157" s="213">
        <f>IF(N157="sníž. přenesená",J157,0)</f>
        <v>0</v>
      </c>
      <c r="BI157" s="213">
        <f>IF(N157="nulová",J157,0)</f>
        <v>0</v>
      </c>
      <c r="BJ157" s="21" t="s">
        <v>80</v>
      </c>
      <c r="BK157" s="213">
        <f>ROUND(I157*H157,2)</f>
        <v>0</v>
      </c>
      <c r="BL157" s="21" t="s">
        <v>212</v>
      </c>
      <c r="BM157" s="21" t="s">
        <v>991</v>
      </c>
    </row>
    <row r="158" s="1" customFormat="1">
      <c r="B158" s="43"/>
      <c r="C158" s="71"/>
      <c r="D158" s="214" t="s">
        <v>215</v>
      </c>
      <c r="E158" s="71"/>
      <c r="F158" s="215" t="s">
        <v>300</v>
      </c>
      <c r="G158" s="71"/>
      <c r="H158" s="71"/>
      <c r="I158" s="186"/>
      <c r="J158" s="71"/>
      <c r="K158" s="71"/>
      <c r="L158" s="69"/>
      <c r="M158" s="216"/>
      <c r="N158" s="44"/>
      <c r="O158" s="44"/>
      <c r="P158" s="44"/>
      <c r="Q158" s="44"/>
      <c r="R158" s="44"/>
      <c r="S158" s="44"/>
      <c r="T158" s="92"/>
      <c r="AT158" s="21" t="s">
        <v>215</v>
      </c>
      <c r="AU158" s="21" t="s">
        <v>73</v>
      </c>
    </row>
    <row r="159" s="10" customFormat="1">
      <c r="B159" s="228"/>
      <c r="C159" s="229"/>
      <c r="D159" s="214" t="s">
        <v>217</v>
      </c>
      <c r="E159" s="230" t="s">
        <v>21</v>
      </c>
      <c r="F159" s="231" t="s">
        <v>301</v>
      </c>
      <c r="G159" s="229"/>
      <c r="H159" s="230" t="s">
        <v>21</v>
      </c>
      <c r="I159" s="232"/>
      <c r="J159" s="229"/>
      <c r="K159" s="229"/>
      <c r="L159" s="233"/>
      <c r="M159" s="234"/>
      <c r="N159" s="235"/>
      <c r="O159" s="235"/>
      <c r="P159" s="235"/>
      <c r="Q159" s="235"/>
      <c r="R159" s="235"/>
      <c r="S159" s="235"/>
      <c r="T159" s="236"/>
      <c r="AT159" s="237" t="s">
        <v>217</v>
      </c>
      <c r="AU159" s="237" t="s">
        <v>73</v>
      </c>
      <c r="AV159" s="10" t="s">
        <v>80</v>
      </c>
      <c r="AW159" s="10" t="s">
        <v>37</v>
      </c>
      <c r="AX159" s="10" t="s">
        <v>73</v>
      </c>
      <c r="AY159" s="237" t="s">
        <v>213</v>
      </c>
    </row>
    <row r="160" s="9" customFormat="1">
      <c r="B160" s="217"/>
      <c r="C160" s="218"/>
      <c r="D160" s="214" t="s">
        <v>217</v>
      </c>
      <c r="E160" s="219" t="s">
        <v>21</v>
      </c>
      <c r="F160" s="220" t="s">
        <v>992</v>
      </c>
      <c r="G160" s="218"/>
      <c r="H160" s="221">
        <v>34.918999999999997</v>
      </c>
      <c r="I160" s="222"/>
      <c r="J160" s="218"/>
      <c r="K160" s="218"/>
      <c r="L160" s="223"/>
      <c r="M160" s="224"/>
      <c r="N160" s="225"/>
      <c r="O160" s="225"/>
      <c r="P160" s="225"/>
      <c r="Q160" s="225"/>
      <c r="R160" s="225"/>
      <c r="S160" s="225"/>
      <c r="T160" s="226"/>
      <c r="AT160" s="227" t="s">
        <v>217</v>
      </c>
      <c r="AU160" s="227" t="s">
        <v>73</v>
      </c>
      <c r="AV160" s="9" t="s">
        <v>82</v>
      </c>
      <c r="AW160" s="9" t="s">
        <v>37</v>
      </c>
      <c r="AX160" s="9" t="s">
        <v>80</v>
      </c>
      <c r="AY160" s="227" t="s">
        <v>213</v>
      </c>
    </row>
    <row r="161" s="1" customFormat="1" ht="153" customHeight="1">
      <c r="B161" s="43"/>
      <c r="C161" s="202" t="s">
        <v>532</v>
      </c>
      <c r="D161" s="202" t="s">
        <v>207</v>
      </c>
      <c r="E161" s="203" t="s">
        <v>303</v>
      </c>
      <c r="F161" s="204" t="s">
        <v>304</v>
      </c>
      <c r="G161" s="205" t="s">
        <v>298</v>
      </c>
      <c r="H161" s="206">
        <v>34.918999999999997</v>
      </c>
      <c r="I161" s="207"/>
      <c r="J161" s="208">
        <f>ROUND(I161*H161,2)</f>
        <v>0</v>
      </c>
      <c r="K161" s="204" t="s">
        <v>211</v>
      </c>
      <c r="L161" s="69"/>
      <c r="M161" s="209" t="s">
        <v>21</v>
      </c>
      <c r="N161" s="210" t="s">
        <v>44</v>
      </c>
      <c r="O161" s="44"/>
      <c r="P161" s="211">
        <f>O161*H161</f>
        <v>0</v>
      </c>
      <c r="Q161" s="211">
        <v>0</v>
      </c>
      <c r="R161" s="211">
        <f>Q161*H161</f>
        <v>0</v>
      </c>
      <c r="S161" s="211">
        <v>0</v>
      </c>
      <c r="T161" s="212">
        <f>S161*H161</f>
        <v>0</v>
      </c>
      <c r="AR161" s="21" t="s">
        <v>212</v>
      </c>
      <c r="AT161" s="21" t="s">
        <v>207</v>
      </c>
      <c r="AU161" s="21" t="s">
        <v>73</v>
      </c>
      <c r="AY161" s="21" t="s">
        <v>213</v>
      </c>
      <c r="BE161" s="213">
        <f>IF(N161="základní",J161,0)</f>
        <v>0</v>
      </c>
      <c r="BF161" s="213">
        <f>IF(N161="snížená",J161,0)</f>
        <v>0</v>
      </c>
      <c r="BG161" s="213">
        <f>IF(N161="zákl. přenesená",J161,0)</f>
        <v>0</v>
      </c>
      <c r="BH161" s="213">
        <f>IF(N161="sníž. přenesená",J161,0)</f>
        <v>0</v>
      </c>
      <c r="BI161" s="213">
        <f>IF(N161="nulová",J161,0)</f>
        <v>0</v>
      </c>
      <c r="BJ161" s="21" t="s">
        <v>80</v>
      </c>
      <c r="BK161" s="213">
        <f>ROUND(I161*H161,2)</f>
        <v>0</v>
      </c>
      <c r="BL161" s="21" t="s">
        <v>212</v>
      </c>
      <c r="BM161" s="21" t="s">
        <v>993</v>
      </c>
    </row>
    <row r="162" s="1" customFormat="1">
      <c r="B162" s="43"/>
      <c r="C162" s="71"/>
      <c r="D162" s="214" t="s">
        <v>215</v>
      </c>
      <c r="E162" s="71"/>
      <c r="F162" s="215" t="s">
        <v>306</v>
      </c>
      <c r="G162" s="71"/>
      <c r="H162" s="71"/>
      <c r="I162" s="186"/>
      <c r="J162" s="71"/>
      <c r="K162" s="71"/>
      <c r="L162" s="69"/>
      <c r="M162" s="216"/>
      <c r="N162" s="44"/>
      <c r="O162" s="44"/>
      <c r="P162" s="44"/>
      <c r="Q162" s="44"/>
      <c r="R162" s="44"/>
      <c r="S162" s="44"/>
      <c r="T162" s="92"/>
      <c r="AT162" s="21" t="s">
        <v>215</v>
      </c>
      <c r="AU162" s="21" t="s">
        <v>73</v>
      </c>
    </row>
    <row r="163" s="10" customFormat="1">
      <c r="B163" s="228"/>
      <c r="C163" s="229"/>
      <c r="D163" s="214" t="s">
        <v>217</v>
      </c>
      <c r="E163" s="230" t="s">
        <v>21</v>
      </c>
      <c r="F163" s="231" t="s">
        <v>301</v>
      </c>
      <c r="G163" s="229"/>
      <c r="H163" s="230" t="s">
        <v>21</v>
      </c>
      <c r="I163" s="232"/>
      <c r="J163" s="229"/>
      <c r="K163" s="229"/>
      <c r="L163" s="233"/>
      <c r="M163" s="234"/>
      <c r="N163" s="235"/>
      <c r="O163" s="235"/>
      <c r="P163" s="235"/>
      <c r="Q163" s="235"/>
      <c r="R163" s="235"/>
      <c r="S163" s="235"/>
      <c r="T163" s="236"/>
      <c r="AT163" s="237" t="s">
        <v>217</v>
      </c>
      <c r="AU163" s="237" t="s">
        <v>73</v>
      </c>
      <c r="AV163" s="10" t="s">
        <v>80</v>
      </c>
      <c r="AW163" s="10" t="s">
        <v>37</v>
      </c>
      <c r="AX163" s="10" t="s">
        <v>73</v>
      </c>
      <c r="AY163" s="237" t="s">
        <v>213</v>
      </c>
    </row>
    <row r="164" s="9" customFormat="1">
      <c r="B164" s="217"/>
      <c r="C164" s="218"/>
      <c r="D164" s="214" t="s">
        <v>217</v>
      </c>
      <c r="E164" s="219" t="s">
        <v>21</v>
      </c>
      <c r="F164" s="220" t="s">
        <v>992</v>
      </c>
      <c r="G164" s="218"/>
      <c r="H164" s="221">
        <v>34.918999999999997</v>
      </c>
      <c r="I164" s="222"/>
      <c r="J164" s="218"/>
      <c r="K164" s="218"/>
      <c r="L164" s="223"/>
      <c r="M164" s="248"/>
      <c r="N164" s="249"/>
      <c r="O164" s="249"/>
      <c r="P164" s="249"/>
      <c r="Q164" s="249"/>
      <c r="R164" s="249"/>
      <c r="S164" s="249"/>
      <c r="T164" s="250"/>
      <c r="AT164" s="227" t="s">
        <v>217</v>
      </c>
      <c r="AU164" s="227" t="s">
        <v>73</v>
      </c>
      <c r="AV164" s="9" t="s">
        <v>82</v>
      </c>
      <c r="AW164" s="9" t="s">
        <v>37</v>
      </c>
      <c r="AX164" s="9" t="s">
        <v>80</v>
      </c>
      <c r="AY164" s="227" t="s">
        <v>213</v>
      </c>
    </row>
    <row r="165" s="1" customFormat="1" ht="6.96" customHeight="1">
      <c r="B165" s="64"/>
      <c r="C165" s="65"/>
      <c r="D165" s="65"/>
      <c r="E165" s="65"/>
      <c r="F165" s="65"/>
      <c r="G165" s="65"/>
      <c r="H165" s="65"/>
      <c r="I165" s="175"/>
      <c r="J165" s="65"/>
      <c r="K165" s="65"/>
      <c r="L165" s="69"/>
    </row>
  </sheetData>
  <sheetProtection sheet="1" autoFilter="0" formatColumns="0" formatRows="0" objects="1" scenarios="1" spinCount="100000" saltValue="KeVufXmi7iWdoaF/65jBgj42Sc7ScjRj/bmqQ7uuZNT7Q1p42JCyWZ8DkZbh4EdAMzg9QNTrPqXZqHMm/ZiZqw==" hashValue="q+p9TDINYHqEx+7ES6T8dFW6d6zecyksZddrUVwnSPRyDT3UOEBNHnl8QwpHxLq6n1s2lNOtqYbV/HhMPvFFhQ==" algorithmName="SHA-512" password="CC35"/>
  <autoFilter ref="C81:K164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0:H70"/>
    <mergeCell ref="E72:H72"/>
    <mergeCell ref="E74:H74"/>
    <mergeCell ref="G1:H1"/>
    <mergeCell ref="L2:V2"/>
  </mergeCells>
  <hyperlinks>
    <hyperlink ref="F1:G1" location="C2" display="1) Krycí list soupisu"/>
    <hyperlink ref="G1:H1" location="C58" display="2) Rekapitulace"/>
    <hyperlink ref="J1" location="C81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178</v>
      </c>
      <c r="G1" s="148" t="s">
        <v>179</v>
      </c>
      <c r="H1" s="148"/>
      <c r="I1" s="149"/>
      <c r="J1" s="148" t="s">
        <v>180</v>
      </c>
      <c r="K1" s="147" t="s">
        <v>181</v>
      </c>
      <c r="L1" s="148" t="s">
        <v>182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165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82</v>
      </c>
    </row>
    <row r="4" ht="36.96" customHeight="1">
      <c r="B4" s="25"/>
      <c r="C4" s="26"/>
      <c r="D4" s="27" t="s">
        <v>183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zakázky'!K6</f>
        <v>Výměna kolejnic u ST Ústí n.L. v úseku Mělník - Děčín východ a navazujících tratích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184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994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186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995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21</v>
      </c>
      <c r="K13" s="48"/>
    </row>
    <row r="14" s="1" customFormat="1" ht="14.4" customHeight="1">
      <c r="B14" s="43"/>
      <c r="C14" s="44"/>
      <c r="D14" s="37" t="s">
        <v>23</v>
      </c>
      <c r="E14" s="44"/>
      <c r="F14" s="32" t="s">
        <v>24</v>
      </c>
      <c r="G14" s="44"/>
      <c r="H14" s="44"/>
      <c r="I14" s="155" t="s">
        <v>25</v>
      </c>
      <c r="J14" s="156" t="str">
        <f>'Rekapitulace zakázky'!AN8</f>
        <v>17. 10. 2018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27</v>
      </c>
      <c r="E16" s="44"/>
      <c r="F16" s="44"/>
      <c r="G16" s="44"/>
      <c r="H16" s="44"/>
      <c r="I16" s="155" t="s">
        <v>28</v>
      </c>
      <c r="J16" s="32" t="s">
        <v>29</v>
      </c>
      <c r="K16" s="48"/>
    </row>
    <row r="17" s="1" customFormat="1" ht="18" customHeight="1">
      <c r="B17" s="43"/>
      <c r="C17" s="44"/>
      <c r="D17" s="44"/>
      <c r="E17" s="32" t="s">
        <v>30</v>
      </c>
      <c r="F17" s="44"/>
      <c r="G17" s="44"/>
      <c r="H17" s="44"/>
      <c r="I17" s="155" t="s">
        <v>31</v>
      </c>
      <c r="J17" s="32" t="s">
        <v>32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33</v>
      </c>
      <c r="E19" s="44"/>
      <c r="F19" s="44"/>
      <c r="G19" s="44"/>
      <c r="H19" s="44"/>
      <c r="I19" s="155" t="s">
        <v>28</v>
      </c>
      <c r="J19" s="32" t="str">
        <f>IF('Rekapitulace zakázky'!AN13="Vyplň údaj","",IF('Rekapitulace zakázky'!AN13="","",'Rekapitulace zakázky'!AN13))</f>
        <v/>
      </c>
      <c r="K19" s="48"/>
    </row>
    <row r="20" s="1" customFormat="1" ht="18" customHeight="1">
      <c r="B20" s="43"/>
      <c r="C20" s="44"/>
      <c r="D20" s="44"/>
      <c r="E20" s="32" t="str">
        <f>IF('Rekapitulace zakázky'!E14="Vyplň údaj","",IF('Rekapitulace zakázky'!E14="","",'Rekapitulace zakázky'!E14))</f>
        <v/>
      </c>
      <c r="F20" s="44"/>
      <c r="G20" s="44"/>
      <c r="H20" s="44"/>
      <c r="I20" s="155" t="s">
        <v>31</v>
      </c>
      <c r="J20" s="32" t="str">
        <f>IF('Rekapitulace zakázky'!AN14="Vyplň údaj","",IF('Rekapitulace zakázky'!AN14="","",'Rekapitulace zakázky'!AN14))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35</v>
      </c>
      <c r="E22" s="44"/>
      <c r="F22" s="44"/>
      <c r="G22" s="44"/>
      <c r="H22" s="44"/>
      <c r="I22" s="155" t="s">
        <v>28</v>
      </c>
      <c r="J22" s="32" t="str">
        <f>IF('Rekapitulace zakázky'!AN16="","",'Rekapitulace zakázky'!AN16)</f>
        <v/>
      </c>
      <c r="K22" s="48"/>
    </row>
    <row r="23" s="1" customFormat="1" ht="18" customHeight="1">
      <c r="B23" s="43"/>
      <c r="C23" s="44"/>
      <c r="D23" s="44"/>
      <c r="E23" s="32" t="str">
        <f>IF('Rekapitulace zakázky'!E17="","",'Rekapitulace zakázky'!E17)</f>
        <v xml:space="preserve"> </v>
      </c>
      <c r="F23" s="44"/>
      <c r="G23" s="44"/>
      <c r="H23" s="44"/>
      <c r="I23" s="155" t="s">
        <v>31</v>
      </c>
      <c r="J23" s="32" t="str">
        <f>IF('Rekapitulace zakázky'!AN17="","",'Rekapitulace zakázky'!AN17)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38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21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39</v>
      </c>
      <c r="E29" s="44"/>
      <c r="F29" s="44"/>
      <c r="G29" s="44"/>
      <c r="H29" s="44"/>
      <c r="I29" s="153"/>
      <c r="J29" s="164">
        <f>ROUND(J82,2)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41</v>
      </c>
      <c r="G31" s="44"/>
      <c r="H31" s="44"/>
      <c r="I31" s="165" t="s">
        <v>40</v>
      </c>
      <c r="J31" s="49" t="s">
        <v>42</v>
      </c>
      <c r="K31" s="48"/>
    </row>
    <row r="32" s="1" customFormat="1" ht="14.4" customHeight="1">
      <c r="B32" s="43"/>
      <c r="C32" s="44"/>
      <c r="D32" s="52" t="s">
        <v>43</v>
      </c>
      <c r="E32" s="52" t="s">
        <v>44</v>
      </c>
      <c r="F32" s="166">
        <f>ROUND(SUM(BE82:BE120), 2)</f>
        <v>0</v>
      </c>
      <c r="G32" s="44"/>
      <c r="H32" s="44"/>
      <c r="I32" s="167">
        <v>0.20999999999999999</v>
      </c>
      <c r="J32" s="166">
        <f>ROUND(ROUND((SUM(BE82:BE120)), 2)*I32, 2)</f>
        <v>0</v>
      </c>
      <c r="K32" s="48"/>
    </row>
    <row r="33" s="1" customFormat="1" ht="14.4" customHeight="1">
      <c r="B33" s="43"/>
      <c r="C33" s="44"/>
      <c r="D33" s="44"/>
      <c r="E33" s="52" t="s">
        <v>45</v>
      </c>
      <c r="F33" s="166">
        <f>ROUND(SUM(BF82:BF120), 2)</f>
        <v>0</v>
      </c>
      <c r="G33" s="44"/>
      <c r="H33" s="44"/>
      <c r="I33" s="167">
        <v>0.14999999999999999</v>
      </c>
      <c r="J33" s="166">
        <f>ROUND(ROUND((SUM(BF82:BF120)),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46</v>
      </c>
      <c r="F34" s="166">
        <f>ROUND(SUM(BG82:BG120),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47</v>
      </c>
      <c r="F35" s="166">
        <f>ROUND(SUM(BH82:BH120),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48</v>
      </c>
      <c r="F36" s="166">
        <f>ROUND(SUM(BI82:BI120),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49</v>
      </c>
      <c r="E38" s="95"/>
      <c r="F38" s="95"/>
      <c r="G38" s="170" t="s">
        <v>50</v>
      </c>
      <c r="H38" s="171" t="s">
        <v>51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188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Výměna kolejnic u ST Ústí n.L. v úseku Mělník - Děčín východ a navazujících tratích</v>
      </c>
      <c r="F47" s="37"/>
      <c r="G47" s="37"/>
      <c r="H47" s="37"/>
      <c r="I47" s="153"/>
      <c r="J47" s="44"/>
      <c r="K47" s="48"/>
    </row>
    <row r="48">
      <c r="B48" s="25"/>
      <c r="C48" s="37" t="s">
        <v>184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994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186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 06.1 - SO 06.1 - Chřibská - Rybniště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23</v>
      </c>
      <c r="D53" s="44"/>
      <c r="E53" s="44"/>
      <c r="F53" s="32" t="str">
        <f>F14</f>
        <v>trať 072, 073, 081, 083 a 130</v>
      </c>
      <c r="G53" s="44"/>
      <c r="H53" s="44"/>
      <c r="I53" s="155" t="s">
        <v>25</v>
      </c>
      <c r="J53" s="156" t="str">
        <f>IF(J14="","",J14)</f>
        <v>17. 10. 2018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27</v>
      </c>
      <c r="D55" s="44"/>
      <c r="E55" s="44"/>
      <c r="F55" s="32" t="str">
        <f>E17</f>
        <v>SŽDC s.o., OŘ Ústí n.L., ST Ústí n.L.</v>
      </c>
      <c r="G55" s="44"/>
      <c r="H55" s="44"/>
      <c r="I55" s="155" t="s">
        <v>35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33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189</v>
      </c>
      <c r="D58" s="168"/>
      <c r="E58" s="168"/>
      <c r="F58" s="168"/>
      <c r="G58" s="168"/>
      <c r="H58" s="168"/>
      <c r="I58" s="182"/>
      <c r="J58" s="183" t="s">
        <v>190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191</v>
      </c>
      <c r="D60" s="44"/>
      <c r="E60" s="44"/>
      <c r="F60" s="44"/>
      <c r="G60" s="44"/>
      <c r="H60" s="44"/>
      <c r="I60" s="153"/>
      <c r="J60" s="164">
        <f>J82</f>
        <v>0</v>
      </c>
      <c r="K60" s="48"/>
      <c r="AU60" s="21" t="s">
        <v>192</v>
      </c>
    </row>
    <row r="61" s="1" customFormat="1" ht="21.84" customHeight="1">
      <c r="B61" s="43"/>
      <c r="C61" s="44"/>
      <c r="D61" s="44"/>
      <c r="E61" s="44"/>
      <c r="F61" s="44"/>
      <c r="G61" s="44"/>
      <c r="H61" s="44"/>
      <c r="I61" s="153"/>
      <c r="J61" s="44"/>
      <c r="K61" s="48"/>
    </row>
    <row r="62" s="1" customFormat="1" ht="6.96" customHeight="1">
      <c r="B62" s="64"/>
      <c r="C62" s="65"/>
      <c r="D62" s="65"/>
      <c r="E62" s="65"/>
      <c r="F62" s="65"/>
      <c r="G62" s="65"/>
      <c r="H62" s="65"/>
      <c r="I62" s="175"/>
      <c r="J62" s="65"/>
      <c r="K62" s="66"/>
    </row>
    <row r="66" s="1" customFormat="1" ht="6.96" customHeight="1">
      <c r="B66" s="67"/>
      <c r="C66" s="68"/>
      <c r="D66" s="68"/>
      <c r="E66" s="68"/>
      <c r="F66" s="68"/>
      <c r="G66" s="68"/>
      <c r="H66" s="68"/>
      <c r="I66" s="178"/>
      <c r="J66" s="68"/>
      <c r="K66" s="68"/>
      <c r="L66" s="69"/>
    </row>
    <row r="67" s="1" customFormat="1" ht="36.96" customHeight="1">
      <c r="B67" s="43"/>
      <c r="C67" s="70" t="s">
        <v>193</v>
      </c>
      <c r="D67" s="71"/>
      <c r="E67" s="71"/>
      <c r="F67" s="71"/>
      <c r="G67" s="71"/>
      <c r="H67" s="71"/>
      <c r="I67" s="186"/>
      <c r="J67" s="71"/>
      <c r="K67" s="71"/>
      <c r="L67" s="69"/>
    </row>
    <row r="68" s="1" customFormat="1" ht="6.96" customHeight="1">
      <c r="B68" s="43"/>
      <c r="C68" s="71"/>
      <c r="D68" s="71"/>
      <c r="E68" s="71"/>
      <c r="F68" s="71"/>
      <c r="G68" s="71"/>
      <c r="H68" s="71"/>
      <c r="I68" s="186"/>
      <c r="J68" s="71"/>
      <c r="K68" s="71"/>
      <c r="L68" s="69"/>
    </row>
    <row r="69" s="1" customFormat="1" ht="14.4" customHeight="1">
      <c r="B69" s="43"/>
      <c r="C69" s="73" t="s">
        <v>18</v>
      </c>
      <c r="D69" s="71"/>
      <c r="E69" s="71"/>
      <c r="F69" s="71"/>
      <c r="G69" s="71"/>
      <c r="H69" s="71"/>
      <c r="I69" s="186"/>
      <c r="J69" s="71"/>
      <c r="K69" s="71"/>
      <c r="L69" s="69"/>
    </row>
    <row r="70" s="1" customFormat="1" ht="16.5" customHeight="1">
      <c r="B70" s="43"/>
      <c r="C70" s="71"/>
      <c r="D70" s="71"/>
      <c r="E70" s="187" t="str">
        <f>E7</f>
        <v>Výměna kolejnic u ST Ústí n.L. v úseku Mělník - Děčín východ a navazujících tratích</v>
      </c>
      <c r="F70" s="73"/>
      <c r="G70" s="73"/>
      <c r="H70" s="73"/>
      <c r="I70" s="186"/>
      <c r="J70" s="71"/>
      <c r="K70" s="71"/>
      <c r="L70" s="69"/>
    </row>
    <row r="71">
      <c r="B71" s="25"/>
      <c r="C71" s="73" t="s">
        <v>184</v>
      </c>
      <c r="D71" s="188"/>
      <c r="E71" s="188"/>
      <c r="F71" s="188"/>
      <c r="G71" s="188"/>
      <c r="H71" s="188"/>
      <c r="I71" s="145"/>
      <c r="J71" s="188"/>
      <c r="K71" s="188"/>
      <c r="L71" s="189"/>
    </row>
    <row r="72" s="1" customFormat="1" ht="16.5" customHeight="1">
      <c r="B72" s="43"/>
      <c r="C72" s="71"/>
      <c r="D72" s="71"/>
      <c r="E72" s="187" t="s">
        <v>994</v>
      </c>
      <c r="F72" s="71"/>
      <c r="G72" s="71"/>
      <c r="H72" s="71"/>
      <c r="I72" s="186"/>
      <c r="J72" s="71"/>
      <c r="K72" s="71"/>
      <c r="L72" s="69"/>
    </row>
    <row r="73" s="1" customFormat="1" ht="14.4" customHeight="1">
      <c r="B73" s="43"/>
      <c r="C73" s="73" t="s">
        <v>186</v>
      </c>
      <c r="D73" s="71"/>
      <c r="E73" s="71"/>
      <c r="F73" s="71"/>
      <c r="G73" s="71"/>
      <c r="H73" s="71"/>
      <c r="I73" s="186"/>
      <c r="J73" s="71"/>
      <c r="K73" s="71"/>
      <c r="L73" s="69"/>
    </row>
    <row r="74" s="1" customFormat="1" ht="17.25" customHeight="1">
      <c r="B74" s="43"/>
      <c r="C74" s="71"/>
      <c r="D74" s="71"/>
      <c r="E74" s="79" t="str">
        <f>E11</f>
        <v>SO 06.1 - SO 06.1 - Chřibská - Rybniště</v>
      </c>
      <c r="F74" s="71"/>
      <c r="G74" s="71"/>
      <c r="H74" s="71"/>
      <c r="I74" s="186"/>
      <c r="J74" s="71"/>
      <c r="K74" s="71"/>
      <c r="L74" s="69"/>
    </row>
    <row r="75" s="1" customFormat="1" ht="6.96" customHeight="1">
      <c r="B75" s="43"/>
      <c r="C75" s="71"/>
      <c r="D75" s="71"/>
      <c r="E75" s="71"/>
      <c r="F75" s="71"/>
      <c r="G75" s="71"/>
      <c r="H75" s="71"/>
      <c r="I75" s="186"/>
      <c r="J75" s="71"/>
      <c r="K75" s="71"/>
      <c r="L75" s="69"/>
    </row>
    <row r="76" s="1" customFormat="1" ht="18" customHeight="1">
      <c r="B76" s="43"/>
      <c r="C76" s="73" t="s">
        <v>23</v>
      </c>
      <c r="D76" s="71"/>
      <c r="E76" s="71"/>
      <c r="F76" s="190" t="str">
        <f>F14</f>
        <v>trať 072, 073, 081, 083 a 130</v>
      </c>
      <c r="G76" s="71"/>
      <c r="H76" s="71"/>
      <c r="I76" s="191" t="s">
        <v>25</v>
      </c>
      <c r="J76" s="82" t="str">
        <f>IF(J14="","",J14)</f>
        <v>17. 10. 2018</v>
      </c>
      <c r="K76" s="71"/>
      <c r="L76" s="69"/>
    </row>
    <row r="77" s="1" customFormat="1" ht="6.96" customHeight="1">
      <c r="B77" s="43"/>
      <c r="C77" s="71"/>
      <c r="D77" s="71"/>
      <c r="E77" s="71"/>
      <c r="F77" s="71"/>
      <c r="G77" s="71"/>
      <c r="H77" s="71"/>
      <c r="I77" s="186"/>
      <c r="J77" s="71"/>
      <c r="K77" s="71"/>
      <c r="L77" s="69"/>
    </row>
    <row r="78" s="1" customFormat="1">
      <c r="B78" s="43"/>
      <c r="C78" s="73" t="s">
        <v>27</v>
      </c>
      <c r="D78" s="71"/>
      <c r="E78" s="71"/>
      <c r="F78" s="190" t="str">
        <f>E17</f>
        <v>SŽDC s.o., OŘ Ústí n.L., ST Ústí n.L.</v>
      </c>
      <c r="G78" s="71"/>
      <c r="H78" s="71"/>
      <c r="I78" s="191" t="s">
        <v>35</v>
      </c>
      <c r="J78" s="190" t="str">
        <f>E23</f>
        <v xml:space="preserve"> </v>
      </c>
      <c r="K78" s="71"/>
      <c r="L78" s="69"/>
    </row>
    <row r="79" s="1" customFormat="1" ht="14.4" customHeight="1">
      <c r="B79" s="43"/>
      <c r="C79" s="73" t="s">
        <v>33</v>
      </c>
      <c r="D79" s="71"/>
      <c r="E79" s="71"/>
      <c r="F79" s="190" t="str">
        <f>IF(E20="","",E20)</f>
        <v/>
      </c>
      <c r="G79" s="71"/>
      <c r="H79" s="71"/>
      <c r="I79" s="186"/>
      <c r="J79" s="71"/>
      <c r="K79" s="71"/>
      <c r="L79" s="69"/>
    </row>
    <row r="80" s="1" customFormat="1" ht="10.32" customHeight="1">
      <c r="B80" s="43"/>
      <c r="C80" s="71"/>
      <c r="D80" s="71"/>
      <c r="E80" s="71"/>
      <c r="F80" s="71"/>
      <c r="G80" s="71"/>
      <c r="H80" s="71"/>
      <c r="I80" s="186"/>
      <c r="J80" s="71"/>
      <c r="K80" s="71"/>
      <c r="L80" s="69"/>
    </row>
    <row r="81" s="8" customFormat="1" ht="29.28" customHeight="1">
      <c r="B81" s="192"/>
      <c r="C81" s="193" t="s">
        <v>194</v>
      </c>
      <c r="D81" s="194" t="s">
        <v>58</v>
      </c>
      <c r="E81" s="194" t="s">
        <v>54</v>
      </c>
      <c r="F81" s="194" t="s">
        <v>195</v>
      </c>
      <c r="G81" s="194" t="s">
        <v>196</v>
      </c>
      <c r="H81" s="194" t="s">
        <v>197</v>
      </c>
      <c r="I81" s="195" t="s">
        <v>198</v>
      </c>
      <c r="J81" s="194" t="s">
        <v>190</v>
      </c>
      <c r="K81" s="196" t="s">
        <v>199</v>
      </c>
      <c r="L81" s="197"/>
      <c r="M81" s="99" t="s">
        <v>200</v>
      </c>
      <c r="N81" s="100" t="s">
        <v>43</v>
      </c>
      <c r="O81" s="100" t="s">
        <v>201</v>
      </c>
      <c r="P81" s="100" t="s">
        <v>202</v>
      </c>
      <c r="Q81" s="100" t="s">
        <v>203</v>
      </c>
      <c r="R81" s="100" t="s">
        <v>204</v>
      </c>
      <c r="S81" s="100" t="s">
        <v>205</v>
      </c>
      <c r="T81" s="101" t="s">
        <v>206</v>
      </c>
    </row>
    <row r="82" s="1" customFormat="1" ht="29.28" customHeight="1">
      <c r="B82" s="43"/>
      <c r="C82" s="105" t="s">
        <v>191</v>
      </c>
      <c r="D82" s="71"/>
      <c r="E82" s="71"/>
      <c r="F82" s="71"/>
      <c r="G82" s="71"/>
      <c r="H82" s="71"/>
      <c r="I82" s="186"/>
      <c r="J82" s="198">
        <f>BK82</f>
        <v>0</v>
      </c>
      <c r="K82" s="71"/>
      <c r="L82" s="69"/>
      <c r="M82" s="102"/>
      <c r="N82" s="103"/>
      <c r="O82" s="103"/>
      <c r="P82" s="199">
        <f>SUM(P83:P120)</f>
        <v>0</v>
      </c>
      <c r="Q82" s="103"/>
      <c r="R82" s="199">
        <f>SUM(R83:R120)</f>
        <v>0</v>
      </c>
      <c r="S82" s="103"/>
      <c r="T82" s="200">
        <f>SUM(T83:T120)</f>
        <v>0</v>
      </c>
      <c r="AT82" s="21" t="s">
        <v>72</v>
      </c>
      <c r="AU82" s="21" t="s">
        <v>192</v>
      </c>
      <c r="BK82" s="201">
        <f>SUM(BK83:BK120)</f>
        <v>0</v>
      </c>
    </row>
    <row r="83" s="1" customFormat="1" ht="38.25" customHeight="1">
      <c r="B83" s="43"/>
      <c r="C83" s="202" t="s">
        <v>80</v>
      </c>
      <c r="D83" s="202" t="s">
        <v>207</v>
      </c>
      <c r="E83" s="203" t="s">
        <v>629</v>
      </c>
      <c r="F83" s="204" t="s">
        <v>630</v>
      </c>
      <c r="G83" s="205" t="s">
        <v>210</v>
      </c>
      <c r="H83" s="206">
        <v>100</v>
      </c>
      <c r="I83" s="207"/>
      <c r="J83" s="208">
        <f>ROUND(I83*H83,2)</f>
        <v>0</v>
      </c>
      <c r="K83" s="204" t="s">
        <v>211</v>
      </c>
      <c r="L83" s="69"/>
      <c r="M83" s="209" t="s">
        <v>21</v>
      </c>
      <c r="N83" s="210" t="s">
        <v>44</v>
      </c>
      <c r="O83" s="44"/>
      <c r="P83" s="211">
        <f>O83*H83</f>
        <v>0</v>
      </c>
      <c r="Q83" s="211">
        <v>0</v>
      </c>
      <c r="R83" s="211">
        <f>Q83*H83</f>
        <v>0</v>
      </c>
      <c r="S83" s="211">
        <v>0</v>
      </c>
      <c r="T83" s="212">
        <f>S83*H83</f>
        <v>0</v>
      </c>
      <c r="AR83" s="21" t="s">
        <v>212</v>
      </c>
      <c r="AT83" s="21" t="s">
        <v>207</v>
      </c>
      <c r="AU83" s="21" t="s">
        <v>73</v>
      </c>
      <c r="AY83" s="21" t="s">
        <v>213</v>
      </c>
      <c r="BE83" s="213">
        <f>IF(N83="základní",J83,0)</f>
        <v>0</v>
      </c>
      <c r="BF83" s="213">
        <f>IF(N83="snížená",J83,0)</f>
        <v>0</v>
      </c>
      <c r="BG83" s="213">
        <f>IF(N83="zákl. přenesená",J83,0)</f>
        <v>0</v>
      </c>
      <c r="BH83" s="213">
        <f>IF(N83="sníž. přenesená",J83,0)</f>
        <v>0</v>
      </c>
      <c r="BI83" s="213">
        <f>IF(N83="nulová",J83,0)</f>
        <v>0</v>
      </c>
      <c r="BJ83" s="21" t="s">
        <v>80</v>
      </c>
      <c r="BK83" s="213">
        <f>ROUND(I83*H83,2)</f>
        <v>0</v>
      </c>
      <c r="BL83" s="21" t="s">
        <v>212</v>
      </c>
      <c r="BM83" s="21" t="s">
        <v>996</v>
      </c>
    </row>
    <row r="84" s="1" customFormat="1">
      <c r="B84" s="43"/>
      <c r="C84" s="71"/>
      <c r="D84" s="214" t="s">
        <v>215</v>
      </c>
      <c r="E84" s="71"/>
      <c r="F84" s="215" t="s">
        <v>216</v>
      </c>
      <c r="G84" s="71"/>
      <c r="H84" s="71"/>
      <c r="I84" s="186"/>
      <c r="J84" s="71"/>
      <c r="K84" s="71"/>
      <c r="L84" s="69"/>
      <c r="M84" s="216"/>
      <c r="N84" s="44"/>
      <c r="O84" s="44"/>
      <c r="P84" s="44"/>
      <c r="Q84" s="44"/>
      <c r="R84" s="44"/>
      <c r="S84" s="44"/>
      <c r="T84" s="92"/>
      <c r="AT84" s="21" t="s">
        <v>215</v>
      </c>
      <c r="AU84" s="21" t="s">
        <v>73</v>
      </c>
    </row>
    <row r="85" s="9" customFormat="1">
      <c r="B85" s="217"/>
      <c r="C85" s="218"/>
      <c r="D85" s="214" t="s">
        <v>217</v>
      </c>
      <c r="E85" s="219" t="s">
        <v>21</v>
      </c>
      <c r="F85" s="220" t="s">
        <v>747</v>
      </c>
      <c r="G85" s="218"/>
      <c r="H85" s="221">
        <v>100</v>
      </c>
      <c r="I85" s="222"/>
      <c r="J85" s="218"/>
      <c r="K85" s="218"/>
      <c r="L85" s="223"/>
      <c r="M85" s="224"/>
      <c r="N85" s="225"/>
      <c r="O85" s="225"/>
      <c r="P85" s="225"/>
      <c r="Q85" s="225"/>
      <c r="R85" s="225"/>
      <c r="S85" s="225"/>
      <c r="T85" s="226"/>
      <c r="AT85" s="227" t="s">
        <v>217</v>
      </c>
      <c r="AU85" s="227" t="s">
        <v>73</v>
      </c>
      <c r="AV85" s="9" t="s">
        <v>82</v>
      </c>
      <c r="AW85" s="9" t="s">
        <v>37</v>
      </c>
      <c r="AX85" s="9" t="s">
        <v>80</v>
      </c>
      <c r="AY85" s="227" t="s">
        <v>213</v>
      </c>
    </row>
    <row r="86" s="1" customFormat="1" ht="76.5" customHeight="1">
      <c r="B86" s="43"/>
      <c r="C86" s="202" t="s">
        <v>82</v>
      </c>
      <c r="D86" s="202" t="s">
        <v>207</v>
      </c>
      <c r="E86" s="203" t="s">
        <v>633</v>
      </c>
      <c r="F86" s="204" t="s">
        <v>634</v>
      </c>
      <c r="G86" s="205" t="s">
        <v>221</v>
      </c>
      <c r="H86" s="206">
        <v>2126</v>
      </c>
      <c r="I86" s="207"/>
      <c r="J86" s="208">
        <f>ROUND(I86*H86,2)</f>
        <v>0</v>
      </c>
      <c r="K86" s="204" t="s">
        <v>211</v>
      </c>
      <c r="L86" s="69"/>
      <c r="M86" s="209" t="s">
        <v>21</v>
      </c>
      <c r="N86" s="210" t="s">
        <v>44</v>
      </c>
      <c r="O86" s="44"/>
      <c r="P86" s="211">
        <f>O86*H86</f>
        <v>0</v>
      </c>
      <c r="Q86" s="211">
        <v>0</v>
      </c>
      <c r="R86" s="211">
        <f>Q86*H86</f>
        <v>0</v>
      </c>
      <c r="S86" s="211">
        <v>0</v>
      </c>
      <c r="T86" s="212">
        <f>S86*H86</f>
        <v>0</v>
      </c>
      <c r="AR86" s="21" t="s">
        <v>212</v>
      </c>
      <c r="AT86" s="21" t="s">
        <v>207</v>
      </c>
      <c r="AU86" s="21" t="s">
        <v>73</v>
      </c>
      <c r="AY86" s="21" t="s">
        <v>213</v>
      </c>
      <c r="BE86" s="213">
        <f>IF(N86="základní",J86,0)</f>
        <v>0</v>
      </c>
      <c r="BF86" s="213">
        <f>IF(N86="snížená",J86,0)</f>
        <v>0</v>
      </c>
      <c r="BG86" s="213">
        <f>IF(N86="zákl. přenesená",J86,0)</f>
        <v>0</v>
      </c>
      <c r="BH86" s="213">
        <f>IF(N86="sníž. přenesená",J86,0)</f>
        <v>0</v>
      </c>
      <c r="BI86" s="213">
        <f>IF(N86="nulová",J86,0)</f>
        <v>0</v>
      </c>
      <c r="BJ86" s="21" t="s">
        <v>80</v>
      </c>
      <c r="BK86" s="213">
        <f>ROUND(I86*H86,2)</f>
        <v>0</v>
      </c>
      <c r="BL86" s="21" t="s">
        <v>212</v>
      </c>
      <c r="BM86" s="21" t="s">
        <v>997</v>
      </c>
    </row>
    <row r="87" s="1" customFormat="1">
      <c r="B87" s="43"/>
      <c r="C87" s="71"/>
      <c r="D87" s="214" t="s">
        <v>215</v>
      </c>
      <c r="E87" s="71"/>
      <c r="F87" s="215" t="s">
        <v>223</v>
      </c>
      <c r="G87" s="71"/>
      <c r="H87" s="71"/>
      <c r="I87" s="186"/>
      <c r="J87" s="71"/>
      <c r="K87" s="71"/>
      <c r="L87" s="69"/>
      <c r="M87" s="216"/>
      <c r="N87" s="44"/>
      <c r="O87" s="44"/>
      <c r="P87" s="44"/>
      <c r="Q87" s="44"/>
      <c r="R87" s="44"/>
      <c r="S87" s="44"/>
      <c r="T87" s="92"/>
      <c r="AT87" s="21" t="s">
        <v>215</v>
      </c>
      <c r="AU87" s="21" t="s">
        <v>73</v>
      </c>
    </row>
    <row r="88" s="9" customFormat="1">
      <c r="B88" s="217"/>
      <c r="C88" s="218"/>
      <c r="D88" s="214" t="s">
        <v>217</v>
      </c>
      <c r="E88" s="219" t="s">
        <v>21</v>
      </c>
      <c r="F88" s="220" t="s">
        <v>998</v>
      </c>
      <c r="G88" s="218"/>
      <c r="H88" s="221">
        <v>606</v>
      </c>
      <c r="I88" s="222"/>
      <c r="J88" s="218"/>
      <c r="K88" s="218"/>
      <c r="L88" s="223"/>
      <c r="M88" s="224"/>
      <c r="N88" s="225"/>
      <c r="O88" s="225"/>
      <c r="P88" s="225"/>
      <c r="Q88" s="225"/>
      <c r="R88" s="225"/>
      <c r="S88" s="225"/>
      <c r="T88" s="226"/>
      <c r="AT88" s="227" t="s">
        <v>217</v>
      </c>
      <c r="AU88" s="227" t="s">
        <v>73</v>
      </c>
      <c r="AV88" s="9" t="s">
        <v>82</v>
      </c>
      <c r="AW88" s="9" t="s">
        <v>37</v>
      </c>
      <c r="AX88" s="9" t="s">
        <v>73</v>
      </c>
      <c r="AY88" s="227" t="s">
        <v>213</v>
      </c>
    </row>
    <row r="89" s="9" customFormat="1">
      <c r="B89" s="217"/>
      <c r="C89" s="218"/>
      <c r="D89" s="214" t="s">
        <v>217</v>
      </c>
      <c r="E89" s="219" t="s">
        <v>21</v>
      </c>
      <c r="F89" s="220" t="s">
        <v>999</v>
      </c>
      <c r="G89" s="218"/>
      <c r="H89" s="221">
        <v>520</v>
      </c>
      <c r="I89" s="222"/>
      <c r="J89" s="218"/>
      <c r="K89" s="218"/>
      <c r="L89" s="223"/>
      <c r="M89" s="224"/>
      <c r="N89" s="225"/>
      <c r="O89" s="225"/>
      <c r="P89" s="225"/>
      <c r="Q89" s="225"/>
      <c r="R89" s="225"/>
      <c r="S89" s="225"/>
      <c r="T89" s="226"/>
      <c r="AT89" s="227" t="s">
        <v>217</v>
      </c>
      <c r="AU89" s="227" t="s">
        <v>73</v>
      </c>
      <c r="AV89" s="9" t="s">
        <v>82</v>
      </c>
      <c r="AW89" s="9" t="s">
        <v>37</v>
      </c>
      <c r="AX89" s="9" t="s">
        <v>73</v>
      </c>
      <c r="AY89" s="227" t="s">
        <v>213</v>
      </c>
    </row>
    <row r="90" s="9" customFormat="1">
      <c r="B90" s="217"/>
      <c r="C90" s="218"/>
      <c r="D90" s="214" t="s">
        <v>217</v>
      </c>
      <c r="E90" s="219" t="s">
        <v>21</v>
      </c>
      <c r="F90" s="220" t="s">
        <v>1000</v>
      </c>
      <c r="G90" s="218"/>
      <c r="H90" s="221">
        <v>1000</v>
      </c>
      <c r="I90" s="222"/>
      <c r="J90" s="218"/>
      <c r="K90" s="218"/>
      <c r="L90" s="223"/>
      <c r="M90" s="224"/>
      <c r="N90" s="225"/>
      <c r="O90" s="225"/>
      <c r="P90" s="225"/>
      <c r="Q90" s="225"/>
      <c r="R90" s="225"/>
      <c r="S90" s="225"/>
      <c r="T90" s="226"/>
      <c r="AT90" s="227" t="s">
        <v>217</v>
      </c>
      <c r="AU90" s="227" t="s">
        <v>73</v>
      </c>
      <c r="AV90" s="9" t="s">
        <v>82</v>
      </c>
      <c r="AW90" s="9" t="s">
        <v>37</v>
      </c>
      <c r="AX90" s="9" t="s">
        <v>73</v>
      </c>
      <c r="AY90" s="227" t="s">
        <v>213</v>
      </c>
    </row>
    <row r="91" s="11" customFormat="1">
      <c r="B91" s="251"/>
      <c r="C91" s="252"/>
      <c r="D91" s="214" t="s">
        <v>217</v>
      </c>
      <c r="E91" s="253" t="s">
        <v>21</v>
      </c>
      <c r="F91" s="254" t="s">
        <v>361</v>
      </c>
      <c r="G91" s="252"/>
      <c r="H91" s="255">
        <v>2126</v>
      </c>
      <c r="I91" s="256"/>
      <c r="J91" s="252"/>
      <c r="K91" s="252"/>
      <c r="L91" s="257"/>
      <c r="M91" s="258"/>
      <c r="N91" s="259"/>
      <c r="O91" s="259"/>
      <c r="P91" s="259"/>
      <c r="Q91" s="259"/>
      <c r="R91" s="259"/>
      <c r="S91" s="259"/>
      <c r="T91" s="260"/>
      <c r="AT91" s="261" t="s">
        <v>217</v>
      </c>
      <c r="AU91" s="261" t="s">
        <v>73</v>
      </c>
      <c r="AV91" s="11" t="s">
        <v>212</v>
      </c>
      <c r="AW91" s="11" t="s">
        <v>37</v>
      </c>
      <c r="AX91" s="11" t="s">
        <v>80</v>
      </c>
      <c r="AY91" s="261" t="s">
        <v>213</v>
      </c>
    </row>
    <row r="92" s="1" customFormat="1" ht="76.5" customHeight="1">
      <c r="B92" s="43"/>
      <c r="C92" s="202" t="s">
        <v>226</v>
      </c>
      <c r="D92" s="202" t="s">
        <v>207</v>
      </c>
      <c r="E92" s="203" t="s">
        <v>1001</v>
      </c>
      <c r="F92" s="204" t="s">
        <v>1002</v>
      </c>
      <c r="G92" s="205" t="s">
        <v>221</v>
      </c>
      <c r="H92" s="206">
        <v>40</v>
      </c>
      <c r="I92" s="207"/>
      <c r="J92" s="208">
        <f>ROUND(I92*H92,2)</f>
        <v>0</v>
      </c>
      <c r="K92" s="204" t="s">
        <v>211</v>
      </c>
      <c r="L92" s="69"/>
      <c r="M92" s="209" t="s">
        <v>21</v>
      </c>
      <c r="N92" s="210" t="s">
        <v>44</v>
      </c>
      <c r="O92" s="44"/>
      <c r="P92" s="211">
        <f>O92*H92</f>
        <v>0</v>
      </c>
      <c r="Q92" s="211">
        <v>0</v>
      </c>
      <c r="R92" s="211">
        <f>Q92*H92</f>
        <v>0</v>
      </c>
      <c r="S92" s="211">
        <v>0</v>
      </c>
      <c r="T92" s="212">
        <f>S92*H92</f>
        <v>0</v>
      </c>
      <c r="AR92" s="21" t="s">
        <v>212</v>
      </c>
      <c r="AT92" s="21" t="s">
        <v>207</v>
      </c>
      <c r="AU92" s="21" t="s">
        <v>73</v>
      </c>
      <c r="AY92" s="21" t="s">
        <v>213</v>
      </c>
      <c r="BE92" s="213">
        <f>IF(N92="základní",J92,0)</f>
        <v>0</v>
      </c>
      <c r="BF92" s="213">
        <f>IF(N92="snížená",J92,0)</f>
        <v>0</v>
      </c>
      <c r="BG92" s="213">
        <f>IF(N92="zákl. přenesená",J92,0)</f>
        <v>0</v>
      </c>
      <c r="BH92" s="213">
        <f>IF(N92="sníž. přenesená",J92,0)</f>
        <v>0</v>
      </c>
      <c r="BI92" s="213">
        <f>IF(N92="nulová",J92,0)</f>
        <v>0</v>
      </c>
      <c r="BJ92" s="21" t="s">
        <v>80</v>
      </c>
      <c r="BK92" s="213">
        <f>ROUND(I92*H92,2)</f>
        <v>0</v>
      </c>
      <c r="BL92" s="21" t="s">
        <v>212</v>
      </c>
      <c r="BM92" s="21" t="s">
        <v>1003</v>
      </c>
    </row>
    <row r="93" s="1" customFormat="1">
      <c r="B93" s="43"/>
      <c r="C93" s="71"/>
      <c r="D93" s="214" t="s">
        <v>215</v>
      </c>
      <c r="E93" s="71"/>
      <c r="F93" s="215" t="s">
        <v>742</v>
      </c>
      <c r="G93" s="71"/>
      <c r="H93" s="71"/>
      <c r="I93" s="186"/>
      <c r="J93" s="71"/>
      <c r="K93" s="71"/>
      <c r="L93" s="69"/>
      <c r="M93" s="216"/>
      <c r="N93" s="44"/>
      <c r="O93" s="44"/>
      <c r="P93" s="44"/>
      <c r="Q93" s="44"/>
      <c r="R93" s="44"/>
      <c r="S93" s="44"/>
      <c r="T93" s="92"/>
      <c r="AT93" s="21" t="s">
        <v>215</v>
      </c>
      <c r="AU93" s="21" t="s">
        <v>73</v>
      </c>
    </row>
    <row r="94" s="9" customFormat="1">
      <c r="B94" s="217"/>
      <c r="C94" s="218"/>
      <c r="D94" s="214" t="s">
        <v>217</v>
      </c>
      <c r="E94" s="219" t="s">
        <v>21</v>
      </c>
      <c r="F94" s="220" t="s">
        <v>1004</v>
      </c>
      <c r="G94" s="218"/>
      <c r="H94" s="221">
        <v>40</v>
      </c>
      <c r="I94" s="222"/>
      <c r="J94" s="218"/>
      <c r="K94" s="218"/>
      <c r="L94" s="223"/>
      <c r="M94" s="224"/>
      <c r="N94" s="225"/>
      <c r="O94" s="225"/>
      <c r="P94" s="225"/>
      <c r="Q94" s="225"/>
      <c r="R94" s="225"/>
      <c r="S94" s="225"/>
      <c r="T94" s="226"/>
      <c r="AT94" s="227" t="s">
        <v>217</v>
      </c>
      <c r="AU94" s="227" t="s">
        <v>73</v>
      </c>
      <c r="AV94" s="9" t="s">
        <v>82</v>
      </c>
      <c r="AW94" s="9" t="s">
        <v>37</v>
      </c>
      <c r="AX94" s="9" t="s">
        <v>80</v>
      </c>
      <c r="AY94" s="227" t="s">
        <v>213</v>
      </c>
    </row>
    <row r="95" s="1" customFormat="1" ht="63.75" customHeight="1">
      <c r="B95" s="43"/>
      <c r="C95" s="202" t="s">
        <v>212</v>
      </c>
      <c r="D95" s="202" t="s">
        <v>207</v>
      </c>
      <c r="E95" s="203" t="s">
        <v>1005</v>
      </c>
      <c r="F95" s="204" t="s">
        <v>1006</v>
      </c>
      <c r="G95" s="205" t="s">
        <v>221</v>
      </c>
      <c r="H95" s="206">
        <v>1000</v>
      </c>
      <c r="I95" s="207"/>
      <c r="J95" s="208">
        <f>ROUND(I95*H95,2)</f>
        <v>0</v>
      </c>
      <c r="K95" s="204" t="s">
        <v>211</v>
      </c>
      <c r="L95" s="69"/>
      <c r="M95" s="209" t="s">
        <v>21</v>
      </c>
      <c r="N95" s="210" t="s">
        <v>44</v>
      </c>
      <c r="O95" s="44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AR95" s="21" t="s">
        <v>212</v>
      </c>
      <c r="AT95" s="21" t="s">
        <v>207</v>
      </c>
      <c r="AU95" s="21" t="s">
        <v>73</v>
      </c>
      <c r="AY95" s="21" t="s">
        <v>213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21" t="s">
        <v>80</v>
      </c>
      <c r="BK95" s="213">
        <f>ROUND(I95*H95,2)</f>
        <v>0</v>
      </c>
      <c r="BL95" s="21" t="s">
        <v>212</v>
      </c>
      <c r="BM95" s="21" t="s">
        <v>1007</v>
      </c>
    </row>
    <row r="96" s="1" customFormat="1">
      <c r="B96" s="43"/>
      <c r="C96" s="71"/>
      <c r="D96" s="214" t="s">
        <v>215</v>
      </c>
      <c r="E96" s="71"/>
      <c r="F96" s="215" t="s">
        <v>746</v>
      </c>
      <c r="G96" s="71"/>
      <c r="H96" s="71"/>
      <c r="I96" s="186"/>
      <c r="J96" s="71"/>
      <c r="K96" s="71"/>
      <c r="L96" s="69"/>
      <c r="M96" s="216"/>
      <c r="N96" s="44"/>
      <c r="O96" s="44"/>
      <c r="P96" s="44"/>
      <c r="Q96" s="44"/>
      <c r="R96" s="44"/>
      <c r="S96" s="44"/>
      <c r="T96" s="92"/>
      <c r="AT96" s="21" t="s">
        <v>215</v>
      </c>
      <c r="AU96" s="21" t="s">
        <v>73</v>
      </c>
    </row>
    <row r="97" s="9" customFormat="1">
      <c r="B97" s="217"/>
      <c r="C97" s="218"/>
      <c r="D97" s="214" t="s">
        <v>217</v>
      </c>
      <c r="E97" s="219" t="s">
        <v>21</v>
      </c>
      <c r="F97" s="220" t="s">
        <v>1008</v>
      </c>
      <c r="G97" s="218"/>
      <c r="H97" s="221">
        <v>1000</v>
      </c>
      <c r="I97" s="222"/>
      <c r="J97" s="218"/>
      <c r="K97" s="218"/>
      <c r="L97" s="223"/>
      <c r="M97" s="224"/>
      <c r="N97" s="225"/>
      <c r="O97" s="225"/>
      <c r="P97" s="225"/>
      <c r="Q97" s="225"/>
      <c r="R97" s="225"/>
      <c r="S97" s="225"/>
      <c r="T97" s="226"/>
      <c r="AT97" s="227" t="s">
        <v>217</v>
      </c>
      <c r="AU97" s="227" t="s">
        <v>73</v>
      </c>
      <c r="AV97" s="9" t="s">
        <v>82</v>
      </c>
      <c r="AW97" s="9" t="s">
        <v>37</v>
      </c>
      <c r="AX97" s="9" t="s">
        <v>80</v>
      </c>
      <c r="AY97" s="227" t="s">
        <v>213</v>
      </c>
    </row>
    <row r="98" s="1" customFormat="1" ht="76.5" customHeight="1">
      <c r="B98" s="43"/>
      <c r="C98" s="202" t="s">
        <v>237</v>
      </c>
      <c r="D98" s="202" t="s">
        <v>207</v>
      </c>
      <c r="E98" s="203" t="s">
        <v>645</v>
      </c>
      <c r="F98" s="204" t="s">
        <v>646</v>
      </c>
      <c r="G98" s="205" t="s">
        <v>250</v>
      </c>
      <c r="H98" s="206">
        <v>60</v>
      </c>
      <c r="I98" s="207"/>
      <c r="J98" s="208">
        <f>ROUND(I98*H98,2)</f>
        <v>0</v>
      </c>
      <c r="K98" s="204" t="s">
        <v>211</v>
      </c>
      <c r="L98" s="69"/>
      <c r="M98" s="209" t="s">
        <v>21</v>
      </c>
      <c r="N98" s="210" t="s">
        <v>44</v>
      </c>
      <c r="O98" s="44"/>
      <c r="P98" s="211">
        <f>O98*H98</f>
        <v>0</v>
      </c>
      <c r="Q98" s="211">
        <v>0</v>
      </c>
      <c r="R98" s="211">
        <f>Q98*H98</f>
        <v>0</v>
      </c>
      <c r="S98" s="211">
        <v>0</v>
      </c>
      <c r="T98" s="212">
        <f>S98*H98</f>
        <v>0</v>
      </c>
      <c r="AR98" s="21" t="s">
        <v>212</v>
      </c>
      <c r="AT98" s="21" t="s">
        <v>207</v>
      </c>
      <c r="AU98" s="21" t="s">
        <v>73</v>
      </c>
      <c r="AY98" s="21" t="s">
        <v>213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21" t="s">
        <v>80</v>
      </c>
      <c r="BK98" s="213">
        <f>ROUND(I98*H98,2)</f>
        <v>0</v>
      </c>
      <c r="BL98" s="21" t="s">
        <v>212</v>
      </c>
      <c r="BM98" s="21" t="s">
        <v>1009</v>
      </c>
    </row>
    <row r="99" s="1" customFormat="1">
      <c r="B99" s="43"/>
      <c r="C99" s="71"/>
      <c r="D99" s="214" t="s">
        <v>215</v>
      </c>
      <c r="E99" s="71"/>
      <c r="F99" s="215" t="s">
        <v>252</v>
      </c>
      <c r="G99" s="71"/>
      <c r="H99" s="71"/>
      <c r="I99" s="186"/>
      <c r="J99" s="71"/>
      <c r="K99" s="71"/>
      <c r="L99" s="69"/>
      <c r="M99" s="216"/>
      <c r="N99" s="44"/>
      <c r="O99" s="44"/>
      <c r="P99" s="44"/>
      <c r="Q99" s="44"/>
      <c r="R99" s="44"/>
      <c r="S99" s="44"/>
      <c r="T99" s="92"/>
      <c r="AT99" s="21" t="s">
        <v>215</v>
      </c>
      <c r="AU99" s="21" t="s">
        <v>73</v>
      </c>
    </row>
    <row r="100" s="9" customFormat="1">
      <c r="B100" s="217"/>
      <c r="C100" s="218"/>
      <c r="D100" s="214" t="s">
        <v>217</v>
      </c>
      <c r="E100" s="219" t="s">
        <v>21</v>
      </c>
      <c r="F100" s="220" t="s">
        <v>294</v>
      </c>
      <c r="G100" s="218"/>
      <c r="H100" s="221">
        <v>60</v>
      </c>
      <c r="I100" s="222"/>
      <c r="J100" s="218"/>
      <c r="K100" s="218"/>
      <c r="L100" s="223"/>
      <c r="M100" s="224"/>
      <c r="N100" s="225"/>
      <c r="O100" s="225"/>
      <c r="P100" s="225"/>
      <c r="Q100" s="225"/>
      <c r="R100" s="225"/>
      <c r="S100" s="225"/>
      <c r="T100" s="226"/>
      <c r="AT100" s="227" t="s">
        <v>217</v>
      </c>
      <c r="AU100" s="227" t="s">
        <v>73</v>
      </c>
      <c r="AV100" s="9" t="s">
        <v>82</v>
      </c>
      <c r="AW100" s="9" t="s">
        <v>37</v>
      </c>
      <c r="AX100" s="9" t="s">
        <v>80</v>
      </c>
      <c r="AY100" s="227" t="s">
        <v>213</v>
      </c>
    </row>
    <row r="101" s="1" customFormat="1" ht="102" customHeight="1">
      <c r="B101" s="43"/>
      <c r="C101" s="202" t="s">
        <v>243</v>
      </c>
      <c r="D101" s="202" t="s">
        <v>207</v>
      </c>
      <c r="E101" s="203" t="s">
        <v>936</v>
      </c>
      <c r="F101" s="204" t="s">
        <v>937</v>
      </c>
      <c r="G101" s="205" t="s">
        <v>250</v>
      </c>
      <c r="H101" s="206">
        <v>8</v>
      </c>
      <c r="I101" s="207"/>
      <c r="J101" s="208">
        <f>ROUND(I101*H101,2)</f>
        <v>0</v>
      </c>
      <c r="K101" s="204" t="s">
        <v>211</v>
      </c>
      <c r="L101" s="69"/>
      <c r="M101" s="209" t="s">
        <v>21</v>
      </c>
      <c r="N101" s="210" t="s">
        <v>44</v>
      </c>
      <c r="O101" s="44"/>
      <c r="P101" s="211">
        <f>O101*H101</f>
        <v>0</v>
      </c>
      <c r="Q101" s="211">
        <v>0</v>
      </c>
      <c r="R101" s="211">
        <f>Q101*H101</f>
        <v>0</v>
      </c>
      <c r="S101" s="211">
        <v>0</v>
      </c>
      <c r="T101" s="212">
        <f>S101*H101</f>
        <v>0</v>
      </c>
      <c r="AR101" s="21" t="s">
        <v>212</v>
      </c>
      <c r="AT101" s="21" t="s">
        <v>207</v>
      </c>
      <c r="AU101" s="21" t="s">
        <v>73</v>
      </c>
      <c r="AY101" s="21" t="s">
        <v>213</v>
      </c>
      <c r="BE101" s="213">
        <f>IF(N101="základní",J101,0)</f>
        <v>0</v>
      </c>
      <c r="BF101" s="213">
        <f>IF(N101="snížená",J101,0)</f>
        <v>0</v>
      </c>
      <c r="BG101" s="213">
        <f>IF(N101="zákl. přenesená",J101,0)</f>
        <v>0</v>
      </c>
      <c r="BH101" s="213">
        <f>IF(N101="sníž. přenesená",J101,0)</f>
        <v>0</v>
      </c>
      <c r="BI101" s="213">
        <f>IF(N101="nulová",J101,0)</f>
        <v>0</v>
      </c>
      <c r="BJ101" s="21" t="s">
        <v>80</v>
      </c>
      <c r="BK101" s="213">
        <f>ROUND(I101*H101,2)</f>
        <v>0</v>
      </c>
      <c r="BL101" s="21" t="s">
        <v>212</v>
      </c>
      <c r="BM101" s="21" t="s">
        <v>1010</v>
      </c>
    </row>
    <row r="102" s="1" customFormat="1">
      <c r="B102" s="43"/>
      <c r="C102" s="71"/>
      <c r="D102" s="214" t="s">
        <v>215</v>
      </c>
      <c r="E102" s="71"/>
      <c r="F102" s="215" t="s">
        <v>340</v>
      </c>
      <c r="G102" s="71"/>
      <c r="H102" s="71"/>
      <c r="I102" s="186"/>
      <c r="J102" s="71"/>
      <c r="K102" s="71"/>
      <c r="L102" s="69"/>
      <c r="M102" s="216"/>
      <c r="N102" s="44"/>
      <c r="O102" s="44"/>
      <c r="P102" s="44"/>
      <c r="Q102" s="44"/>
      <c r="R102" s="44"/>
      <c r="S102" s="44"/>
      <c r="T102" s="92"/>
      <c r="AT102" s="21" t="s">
        <v>215</v>
      </c>
      <c r="AU102" s="21" t="s">
        <v>73</v>
      </c>
    </row>
    <row r="103" s="9" customFormat="1">
      <c r="B103" s="217"/>
      <c r="C103" s="218"/>
      <c r="D103" s="214" t="s">
        <v>217</v>
      </c>
      <c r="E103" s="219" t="s">
        <v>21</v>
      </c>
      <c r="F103" s="220" t="s">
        <v>235</v>
      </c>
      <c r="G103" s="218"/>
      <c r="H103" s="221">
        <v>8</v>
      </c>
      <c r="I103" s="222"/>
      <c r="J103" s="218"/>
      <c r="K103" s="218"/>
      <c r="L103" s="223"/>
      <c r="M103" s="224"/>
      <c r="N103" s="225"/>
      <c r="O103" s="225"/>
      <c r="P103" s="225"/>
      <c r="Q103" s="225"/>
      <c r="R103" s="225"/>
      <c r="S103" s="225"/>
      <c r="T103" s="226"/>
      <c r="AT103" s="227" t="s">
        <v>217</v>
      </c>
      <c r="AU103" s="227" t="s">
        <v>73</v>
      </c>
      <c r="AV103" s="9" t="s">
        <v>82</v>
      </c>
      <c r="AW103" s="9" t="s">
        <v>37</v>
      </c>
      <c r="AX103" s="9" t="s">
        <v>80</v>
      </c>
      <c r="AY103" s="227" t="s">
        <v>213</v>
      </c>
    </row>
    <row r="104" s="1" customFormat="1" ht="76.5" customHeight="1">
      <c r="B104" s="43"/>
      <c r="C104" s="202" t="s">
        <v>247</v>
      </c>
      <c r="D104" s="202" t="s">
        <v>207</v>
      </c>
      <c r="E104" s="203" t="s">
        <v>651</v>
      </c>
      <c r="F104" s="204" t="s">
        <v>652</v>
      </c>
      <c r="G104" s="205" t="s">
        <v>221</v>
      </c>
      <c r="H104" s="206">
        <v>2360</v>
      </c>
      <c r="I104" s="207"/>
      <c r="J104" s="208">
        <f>ROUND(I104*H104,2)</f>
        <v>0</v>
      </c>
      <c r="K104" s="204" t="s">
        <v>211</v>
      </c>
      <c r="L104" s="69"/>
      <c r="M104" s="209" t="s">
        <v>21</v>
      </c>
      <c r="N104" s="210" t="s">
        <v>44</v>
      </c>
      <c r="O104" s="44"/>
      <c r="P104" s="211">
        <f>O104*H104</f>
        <v>0</v>
      </c>
      <c r="Q104" s="211">
        <v>0</v>
      </c>
      <c r="R104" s="211">
        <f>Q104*H104</f>
        <v>0</v>
      </c>
      <c r="S104" s="211">
        <v>0</v>
      </c>
      <c r="T104" s="212">
        <f>S104*H104</f>
        <v>0</v>
      </c>
      <c r="AR104" s="21" t="s">
        <v>212</v>
      </c>
      <c r="AT104" s="21" t="s">
        <v>207</v>
      </c>
      <c r="AU104" s="21" t="s">
        <v>73</v>
      </c>
      <c r="AY104" s="21" t="s">
        <v>213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21" t="s">
        <v>80</v>
      </c>
      <c r="BK104" s="213">
        <f>ROUND(I104*H104,2)</f>
        <v>0</v>
      </c>
      <c r="BL104" s="21" t="s">
        <v>212</v>
      </c>
      <c r="BM104" s="21" t="s">
        <v>1011</v>
      </c>
    </row>
    <row r="105" s="1" customFormat="1">
      <c r="B105" s="43"/>
      <c r="C105" s="71"/>
      <c r="D105" s="214" t="s">
        <v>215</v>
      </c>
      <c r="E105" s="71"/>
      <c r="F105" s="215" t="s">
        <v>263</v>
      </c>
      <c r="G105" s="71"/>
      <c r="H105" s="71"/>
      <c r="I105" s="186"/>
      <c r="J105" s="71"/>
      <c r="K105" s="71"/>
      <c r="L105" s="69"/>
      <c r="M105" s="216"/>
      <c r="N105" s="44"/>
      <c r="O105" s="44"/>
      <c r="P105" s="44"/>
      <c r="Q105" s="44"/>
      <c r="R105" s="44"/>
      <c r="S105" s="44"/>
      <c r="T105" s="92"/>
      <c r="AT105" s="21" t="s">
        <v>215</v>
      </c>
      <c r="AU105" s="21" t="s">
        <v>73</v>
      </c>
    </row>
    <row r="106" s="9" customFormat="1">
      <c r="B106" s="217"/>
      <c r="C106" s="218"/>
      <c r="D106" s="214" t="s">
        <v>217</v>
      </c>
      <c r="E106" s="219" t="s">
        <v>21</v>
      </c>
      <c r="F106" s="220" t="s">
        <v>1012</v>
      </c>
      <c r="G106" s="218"/>
      <c r="H106" s="221">
        <v>2360</v>
      </c>
      <c r="I106" s="222"/>
      <c r="J106" s="218"/>
      <c r="K106" s="218"/>
      <c r="L106" s="223"/>
      <c r="M106" s="224"/>
      <c r="N106" s="225"/>
      <c r="O106" s="225"/>
      <c r="P106" s="225"/>
      <c r="Q106" s="225"/>
      <c r="R106" s="225"/>
      <c r="S106" s="225"/>
      <c r="T106" s="226"/>
      <c r="AT106" s="227" t="s">
        <v>217</v>
      </c>
      <c r="AU106" s="227" t="s">
        <v>73</v>
      </c>
      <c r="AV106" s="9" t="s">
        <v>82</v>
      </c>
      <c r="AW106" s="9" t="s">
        <v>37</v>
      </c>
      <c r="AX106" s="9" t="s">
        <v>80</v>
      </c>
      <c r="AY106" s="227" t="s">
        <v>213</v>
      </c>
    </row>
    <row r="107" s="1" customFormat="1" ht="63.75" customHeight="1">
      <c r="B107" s="43"/>
      <c r="C107" s="202" t="s">
        <v>235</v>
      </c>
      <c r="D107" s="202" t="s">
        <v>207</v>
      </c>
      <c r="E107" s="203" t="s">
        <v>654</v>
      </c>
      <c r="F107" s="204" t="s">
        <v>655</v>
      </c>
      <c r="G107" s="205" t="s">
        <v>250</v>
      </c>
      <c r="H107" s="206">
        <v>14</v>
      </c>
      <c r="I107" s="207"/>
      <c r="J107" s="208">
        <f>ROUND(I107*H107,2)</f>
        <v>0</v>
      </c>
      <c r="K107" s="204" t="s">
        <v>211</v>
      </c>
      <c r="L107" s="69"/>
      <c r="M107" s="209" t="s">
        <v>21</v>
      </c>
      <c r="N107" s="210" t="s">
        <v>44</v>
      </c>
      <c r="O107" s="44"/>
      <c r="P107" s="211">
        <f>O107*H107</f>
        <v>0</v>
      </c>
      <c r="Q107" s="211">
        <v>0</v>
      </c>
      <c r="R107" s="211">
        <f>Q107*H107</f>
        <v>0</v>
      </c>
      <c r="S107" s="211">
        <v>0</v>
      </c>
      <c r="T107" s="212">
        <f>S107*H107</f>
        <v>0</v>
      </c>
      <c r="AR107" s="21" t="s">
        <v>212</v>
      </c>
      <c r="AT107" s="21" t="s">
        <v>207</v>
      </c>
      <c r="AU107" s="21" t="s">
        <v>73</v>
      </c>
      <c r="AY107" s="21" t="s">
        <v>213</v>
      </c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21" t="s">
        <v>80</v>
      </c>
      <c r="BK107" s="213">
        <f>ROUND(I107*H107,2)</f>
        <v>0</v>
      </c>
      <c r="BL107" s="21" t="s">
        <v>212</v>
      </c>
      <c r="BM107" s="21" t="s">
        <v>1013</v>
      </c>
    </row>
    <row r="108" s="1" customFormat="1">
      <c r="B108" s="43"/>
      <c r="C108" s="71"/>
      <c r="D108" s="214" t="s">
        <v>215</v>
      </c>
      <c r="E108" s="71"/>
      <c r="F108" s="215" t="s">
        <v>269</v>
      </c>
      <c r="G108" s="71"/>
      <c r="H108" s="71"/>
      <c r="I108" s="186"/>
      <c r="J108" s="71"/>
      <c r="K108" s="71"/>
      <c r="L108" s="69"/>
      <c r="M108" s="216"/>
      <c r="N108" s="44"/>
      <c r="O108" s="44"/>
      <c r="P108" s="44"/>
      <c r="Q108" s="44"/>
      <c r="R108" s="44"/>
      <c r="S108" s="44"/>
      <c r="T108" s="92"/>
      <c r="AT108" s="21" t="s">
        <v>215</v>
      </c>
      <c r="AU108" s="21" t="s">
        <v>73</v>
      </c>
    </row>
    <row r="109" s="9" customFormat="1">
      <c r="B109" s="217"/>
      <c r="C109" s="218"/>
      <c r="D109" s="214" t="s">
        <v>217</v>
      </c>
      <c r="E109" s="219" t="s">
        <v>21</v>
      </c>
      <c r="F109" s="220" t="s">
        <v>279</v>
      </c>
      <c r="G109" s="218"/>
      <c r="H109" s="221">
        <v>14</v>
      </c>
      <c r="I109" s="222"/>
      <c r="J109" s="218"/>
      <c r="K109" s="218"/>
      <c r="L109" s="223"/>
      <c r="M109" s="224"/>
      <c r="N109" s="225"/>
      <c r="O109" s="225"/>
      <c r="P109" s="225"/>
      <c r="Q109" s="225"/>
      <c r="R109" s="225"/>
      <c r="S109" s="225"/>
      <c r="T109" s="226"/>
      <c r="AT109" s="227" t="s">
        <v>217</v>
      </c>
      <c r="AU109" s="227" t="s">
        <v>73</v>
      </c>
      <c r="AV109" s="9" t="s">
        <v>82</v>
      </c>
      <c r="AW109" s="9" t="s">
        <v>37</v>
      </c>
      <c r="AX109" s="9" t="s">
        <v>80</v>
      </c>
      <c r="AY109" s="227" t="s">
        <v>213</v>
      </c>
    </row>
    <row r="110" s="1" customFormat="1" ht="25.5" customHeight="1">
      <c r="B110" s="43"/>
      <c r="C110" s="202" t="s">
        <v>256</v>
      </c>
      <c r="D110" s="202" t="s">
        <v>207</v>
      </c>
      <c r="E110" s="203" t="s">
        <v>669</v>
      </c>
      <c r="F110" s="204" t="s">
        <v>670</v>
      </c>
      <c r="G110" s="205" t="s">
        <v>210</v>
      </c>
      <c r="H110" s="206">
        <v>106</v>
      </c>
      <c r="I110" s="207"/>
      <c r="J110" s="208">
        <f>ROUND(I110*H110,2)</f>
        <v>0</v>
      </c>
      <c r="K110" s="204" t="s">
        <v>211</v>
      </c>
      <c r="L110" s="69"/>
      <c r="M110" s="209" t="s">
        <v>21</v>
      </c>
      <c r="N110" s="210" t="s">
        <v>44</v>
      </c>
      <c r="O110" s="44"/>
      <c r="P110" s="211">
        <f>O110*H110</f>
        <v>0</v>
      </c>
      <c r="Q110" s="211">
        <v>0</v>
      </c>
      <c r="R110" s="211">
        <f>Q110*H110</f>
        <v>0</v>
      </c>
      <c r="S110" s="211">
        <v>0</v>
      </c>
      <c r="T110" s="212">
        <f>S110*H110</f>
        <v>0</v>
      </c>
      <c r="AR110" s="21" t="s">
        <v>212</v>
      </c>
      <c r="AT110" s="21" t="s">
        <v>207</v>
      </c>
      <c r="AU110" s="21" t="s">
        <v>73</v>
      </c>
      <c r="AY110" s="21" t="s">
        <v>213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21" t="s">
        <v>80</v>
      </c>
      <c r="BK110" s="213">
        <f>ROUND(I110*H110,2)</f>
        <v>0</v>
      </c>
      <c r="BL110" s="21" t="s">
        <v>212</v>
      </c>
      <c r="BM110" s="21" t="s">
        <v>1014</v>
      </c>
    </row>
    <row r="111" s="1" customFormat="1">
      <c r="B111" s="43"/>
      <c r="C111" s="71"/>
      <c r="D111" s="214" t="s">
        <v>215</v>
      </c>
      <c r="E111" s="71"/>
      <c r="F111" s="215" t="s">
        <v>216</v>
      </c>
      <c r="G111" s="71"/>
      <c r="H111" s="71"/>
      <c r="I111" s="186"/>
      <c r="J111" s="71"/>
      <c r="K111" s="71"/>
      <c r="L111" s="69"/>
      <c r="M111" s="216"/>
      <c r="N111" s="44"/>
      <c r="O111" s="44"/>
      <c r="P111" s="44"/>
      <c r="Q111" s="44"/>
      <c r="R111" s="44"/>
      <c r="S111" s="44"/>
      <c r="T111" s="92"/>
      <c r="AT111" s="21" t="s">
        <v>215</v>
      </c>
      <c r="AU111" s="21" t="s">
        <v>73</v>
      </c>
    </row>
    <row r="112" s="9" customFormat="1">
      <c r="B112" s="217"/>
      <c r="C112" s="218"/>
      <c r="D112" s="214" t="s">
        <v>217</v>
      </c>
      <c r="E112" s="219" t="s">
        <v>21</v>
      </c>
      <c r="F112" s="220" t="s">
        <v>1015</v>
      </c>
      <c r="G112" s="218"/>
      <c r="H112" s="221">
        <v>106</v>
      </c>
      <c r="I112" s="222"/>
      <c r="J112" s="218"/>
      <c r="K112" s="218"/>
      <c r="L112" s="223"/>
      <c r="M112" s="224"/>
      <c r="N112" s="225"/>
      <c r="O112" s="225"/>
      <c r="P112" s="225"/>
      <c r="Q112" s="225"/>
      <c r="R112" s="225"/>
      <c r="S112" s="225"/>
      <c r="T112" s="226"/>
      <c r="AT112" s="227" t="s">
        <v>217</v>
      </c>
      <c r="AU112" s="227" t="s">
        <v>73</v>
      </c>
      <c r="AV112" s="9" t="s">
        <v>82</v>
      </c>
      <c r="AW112" s="9" t="s">
        <v>37</v>
      </c>
      <c r="AX112" s="9" t="s">
        <v>80</v>
      </c>
      <c r="AY112" s="227" t="s">
        <v>213</v>
      </c>
    </row>
    <row r="113" s="1" customFormat="1" ht="63.75" customHeight="1">
      <c r="B113" s="43"/>
      <c r="C113" s="202" t="s">
        <v>175</v>
      </c>
      <c r="D113" s="202" t="s">
        <v>207</v>
      </c>
      <c r="E113" s="203" t="s">
        <v>296</v>
      </c>
      <c r="F113" s="204" t="s">
        <v>297</v>
      </c>
      <c r="G113" s="205" t="s">
        <v>298</v>
      </c>
      <c r="H113" s="206">
        <v>52.502000000000002</v>
      </c>
      <c r="I113" s="207"/>
      <c r="J113" s="208">
        <f>ROUND(I113*H113,2)</f>
        <v>0</v>
      </c>
      <c r="K113" s="204" t="s">
        <v>211</v>
      </c>
      <c r="L113" s="69"/>
      <c r="M113" s="209" t="s">
        <v>21</v>
      </c>
      <c r="N113" s="210" t="s">
        <v>44</v>
      </c>
      <c r="O113" s="44"/>
      <c r="P113" s="211">
        <f>O113*H113</f>
        <v>0</v>
      </c>
      <c r="Q113" s="211">
        <v>0</v>
      </c>
      <c r="R113" s="211">
        <f>Q113*H113</f>
        <v>0</v>
      </c>
      <c r="S113" s="211">
        <v>0</v>
      </c>
      <c r="T113" s="212">
        <f>S113*H113</f>
        <v>0</v>
      </c>
      <c r="AR113" s="21" t="s">
        <v>212</v>
      </c>
      <c r="AT113" s="21" t="s">
        <v>207</v>
      </c>
      <c r="AU113" s="21" t="s">
        <v>73</v>
      </c>
      <c r="AY113" s="21" t="s">
        <v>213</v>
      </c>
      <c r="BE113" s="213">
        <f>IF(N113="základní",J113,0)</f>
        <v>0</v>
      </c>
      <c r="BF113" s="213">
        <f>IF(N113="snížená",J113,0)</f>
        <v>0</v>
      </c>
      <c r="BG113" s="213">
        <f>IF(N113="zákl. přenesená",J113,0)</f>
        <v>0</v>
      </c>
      <c r="BH113" s="213">
        <f>IF(N113="sníž. přenesená",J113,0)</f>
        <v>0</v>
      </c>
      <c r="BI113" s="213">
        <f>IF(N113="nulová",J113,0)</f>
        <v>0</v>
      </c>
      <c r="BJ113" s="21" t="s">
        <v>80</v>
      </c>
      <c r="BK113" s="213">
        <f>ROUND(I113*H113,2)</f>
        <v>0</v>
      </c>
      <c r="BL113" s="21" t="s">
        <v>212</v>
      </c>
      <c r="BM113" s="21" t="s">
        <v>1016</v>
      </c>
    </row>
    <row r="114" s="1" customFormat="1">
      <c r="B114" s="43"/>
      <c r="C114" s="71"/>
      <c r="D114" s="214" t="s">
        <v>215</v>
      </c>
      <c r="E114" s="71"/>
      <c r="F114" s="215" t="s">
        <v>300</v>
      </c>
      <c r="G114" s="71"/>
      <c r="H114" s="71"/>
      <c r="I114" s="186"/>
      <c r="J114" s="71"/>
      <c r="K114" s="71"/>
      <c r="L114" s="69"/>
      <c r="M114" s="216"/>
      <c r="N114" s="44"/>
      <c r="O114" s="44"/>
      <c r="P114" s="44"/>
      <c r="Q114" s="44"/>
      <c r="R114" s="44"/>
      <c r="S114" s="44"/>
      <c r="T114" s="92"/>
      <c r="AT114" s="21" t="s">
        <v>215</v>
      </c>
      <c r="AU114" s="21" t="s">
        <v>73</v>
      </c>
    </row>
    <row r="115" s="10" customFormat="1">
      <c r="B115" s="228"/>
      <c r="C115" s="229"/>
      <c r="D115" s="214" t="s">
        <v>217</v>
      </c>
      <c r="E115" s="230" t="s">
        <v>21</v>
      </c>
      <c r="F115" s="231" t="s">
        <v>301</v>
      </c>
      <c r="G115" s="229"/>
      <c r="H115" s="230" t="s">
        <v>21</v>
      </c>
      <c r="I115" s="232"/>
      <c r="J115" s="229"/>
      <c r="K115" s="229"/>
      <c r="L115" s="233"/>
      <c r="M115" s="234"/>
      <c r="N115" s="235"/>
      <c r="O115" s="235"/>
      <c r="P115" s="235"/>
      <c r="Q115" s="235"/>
      <c r="R115" s="235"/>
      <c r="S115" s="235"/>
      <c r="T115" s="236"/>
      <c r="AT115" s="237" t="s">
        <v>217</v>
      </c>
      <c r="AU115" s="237" t="s">
        <v>73</v>
      </c>
      <c r="AV115" s="10" t="s">
        <v>80</v>
      </c>
      <c r="AW115" s="10" t="s">
        <v>37</v>
      </c>
      <c r="AX115" s="10" t="s">
        <v>73</v>
      </c>
      <c r="AY115" s="237" t="s">
        <v>213</v>
      </c>
    </row>
    <row r="116" s="9" customFormat="1">
      <c r="B116" s="217"/>
      <c r="C116" s="218"/>
      <c r="D116" s="214" t="s">
        <v>217</v>
      </c>
      <c r="E116" s="219" t="s">
        <v>21</v>
      </c>
      <c r="F116" s="220" t="s">
        <v>1017</v>
      </c>
      <c r="G116" s="218"/>
      <c r="H116" s="221">
        <v>52.502000000000002</v>
      </c>
      <c r="I116" s="222"/>
      <c r="J116" s="218"/>
      <c r="K116" s="218"/>
      <c r="L116" s="223"/>
      <c r="M116" s="224"/>
      <c r="N116" s="225"/>
      <c r="O116" s="225"/>
      <c r="P116" s="225"/>
      <c r="Q116" s="225"/>
      <c r="R116" s="225"/>
      <c r="S116" s="225"/>
      <c r="T116" s="226"/>
      <c r="AT116" s="227" t="s">
        <v>217</v>
      </c>
      <c r="AU116" s="227" t="s">
        <v>73</v>
      </c>
      <c r="AV116" s="9" t="s">
        <v>82</v>
      </c>
      <c r="AW116" s="9" t="s">
        <v>37</v>
      </c>
      <c r="AX116" s="9" t="s">
        <v>80</v>
      </c>
      <c r="AY116" s="227" t="s">
        <v>213</v>
      </c>
    </row>
    <row r="117" s="1" customFormat="1" ht="153" customHeight="1">
      <c r="B117" s="43"/>
      <c r="C117" s="202" t="s">
        <v>265</v>
      </c>
      <c r="D117" s="202" t="s">
        <v>207</v>
      </c>
      <c r="E117" s="203" t="s">
        <v>303</v>
      </c>
      <c r="F117" s="204" t="s">
        <v>304</v>
      </c>
      <c r="G117" s="205" t="s">
        <v>298</v>
      </c>
      <c r="H117" s="206">
        <v>52.502000000000002</v>
      </c>
      <c r="I117" s="207"/>
      <c r="J117" s="208">
        <f>ROUND(I117*H117,2)</f>
        <v>0</v>
      </c>
      <c r="K117" s="204" t="s">
        <v>211</v>
      </c>
      <c r="L117" s="69"/>
      <c r="M117" s="209" t="s">
        <v>21</v>
      </c>
      <c r="N117" s="210" t="s">
        <v>44</v>
      </c>
      <c r="O117" s="44"/>
      <c r="P117" s="211">
        <f>O117*H117</f>
        <v>0</v>
      </c>
      <c r="Q117" s="211">
        <v>0</v>
      </c>
      <c r="R117" s="211">
        <f>Q117*H117</f>
        <v>0</v>
      </c>
      <c r="S117" s="211">
        <v>0</v>
      </c>
      <c r="T117" s="212">
        <f>S117*H117</f>
        <v>0</v>
      </c>
      <c r="AR117" s="21" t="s">
        <v>212</v>
      </c>
      <c r="AT117" s="21" t="s">
        <v>207</v>
      </c>
      <c r="AU117" s="21" t="s">
        <v>73</v>
      </c>
      <c r="AY117" s="21" t="s">
        <v>213</v>
      </c>
      <c r="BE117" s="213">
        <f>IF(N117="základní",J117,0)</f>
        <v>0</v>
      </c>
      <c r="BF117" s="213">
        <f>IF(N117="snížená",J117,0)</f>
        <v>0</v>
      </c>
      <c r="BG117" s="213">
        <f>IF(N117="zákl. přenesená",J117,0)</f>
        <v>0</v>
      </c>
      <c r="BH117" s="213">
        <f>IF(N117="sníž. přenesená",J117,0)</f>
        <v>0</v>
      </c>
      <c r="BI117" s="213">
        <f>IF(N117="nulová",J117,0)</f>
        <v>0</v>
      </c>
      <c r="BJ117" s="21" t="s">
        <v>80</v>
      </c>
      <c r="BK117" s="213">
        <f>ROUND(I117*H117,2)</f>
        <v>0</v>
      </c>
      <c r="BL117" s="21" t="s">
        <v>212</v>
      </c>
      <c r="BM117" s="21" t="s">
        <v>1018</v>
      </c>
    </row>
    <row r="118" s="1" customFormat="1">
      <c r="B118" s="43"/>
      <c r="C118" s="71"/>
      <c r="D118" s="214" t="s">
        <v>215</v>
      </c>
      <c r="E118" s="71"/>
      <c r="F118" s="215" t="s">
        <v>306</v>
      </c>
      <c r="G118" s="71"/>
      <c r="H118" s="71"/>
      <c r="I118" s="186"/>
      <c r="J118" s="71"/>
      <c r="K118" s="71"/>
      <c r="L118" s="69"/>
      <c r="M118" s="216"/>
      <c r="N118" s="44"/>
      <c r="O118" s="44"/>
      <c r="P118" s="44"/>
      <c r="Q118" s="44"/>
      <c r="R118" s="44"/>
      <c r="S118" s="44"/>
      <c r="T118" s="92"/>
      <c r="AT118" s="21" t="s">
        <v>215</v>
      </c>
      <c r="AU118" s="21" t="s">
        <v>73</v>
      </c>
    </row>
    <row r="119" s="10" customFormat="1">
      <c r="B119" s="228"/>
      <c r="C119" s="229"/>
      <c r="D119" s="214" t="s">
        <v>217</v>
      </c>
      <c r="E119" s="230" t="s">
        <v>21</v>
      </c>
      <c r="F119" s="231" t="s">
        <v>301</v>
      </c>
      <c r="G119" s="229"/>
      <c r="H119" s="230" t="s">
        <v>21</v>
      </c>
      <c r="I119" s="232"/>
      <c r="J119" s="229"/>
      <c r="K119" s="229"/>
      <c r="L119" s="233"/>
      <c r="M119" s="234"/>
      <c r="N119" s="235"/>
      <c r="O119" s="235"/>
      <c r="P119" s="235"/>
      <c r="Q119" s="235"/>
      <c r="R119" s="235"/>
      <c r="S119" s="235"/>
      <c r="T119" s="236"/>
      <c r="AT119" s="237" t="s">
        <v>217</v>
      </c>
      <c r="AU119" s="237" t="s">
        <v>73</v>
      </c>
      <c r="AV119" s="10" t="s">
        <v>80</v>
      </c>
      <c r="AW119" s="10" t="s">
        <v>37</v>
      </c>
      <c r="AX119" s="10" t="s">
        <v>73</v>
      </c>
      <c r="AY119" s="237" t="s">
        <v>213</v>
      </c>
    </row>
    <row r="120" s="9" customFormat="1">
      <c r="B120" s="217"/>
      <c r="C120" s="218"/>
      <c r="D120" s="214" t="s">
        <v>217</v>
      </c>
      <c r="E120" s="219" t="s">
        <v>21</v>
      </c>
      <c r="F120" s="220" t="s">
        <v>1017</v>
      </c>
      <c r="G120" s="218"/>
      <c r="H120" s="221">
        <v>52.502000000000002</v>
      </c>
      <c r="I120" s="222"/>
      <c r="J120" s="218"/>
      <c r="K120" s="218"/>
      <c r="L120" s="223"/>
      <c r="M120" s="248"/>
      <c r="N120" s="249"/>
      <c r="O120" s="249"/>
      <c r="P120" s="249"/>
      <c r="Q120" s="249"/>
      <c r="R120" s="249"/>
      <c r="S120" s="249"/>
      <c r="T120" s="250"/>
      <c r="AT120" s="227" t="s">
        <v>217</v>
      </c>
      <c r="AU120" s="227" t="s">
        <v>73</v>
      </c>
      <c r="AV120" s="9" t="s">
        <v>82</v>
      </c>
      <c r="AW120" s="9" t="s">
        <v>37</v>
      </c>
      <c r="AX120" s="9" t="s">
        <v>80</v>
      </c>
      <c r="AY120" s="227" t="s">
        <v>213</v>
      </c>
    </row>
    <row r="121" s="1" customFormat="1" ht="6.96" customHeight="1">
      <c r="B121" s="64"/>
      <c r="C121" s="65"/>
      <c r="D121" s="65"/>
      <c r="E121" s="65"/>
      <c r="F121" s="65"/>
      <c r="G121" s="65"/>
      <c r="H121" s="65"/>
      <c r="I121" s="175"/>
      <c r="J121" s="65"/>
      <c r="K121" s="65"/>
      <c r="L121" s="69"/>
    </row>
  </sheetData>
  <sheetProtection sheet="1" autoFilter="0" formatColumns="0" formatRows="0" objects="1" scenarios="1" spinCount="100000" saltValue="OBC2Gq9zY/en+DhRuXdrM/GBSHYELoIRjj1xUehCehivLr2HaYonGCZtI05S/xOT7UBK0yLFfIQfI5eC18esoA==" hashValue="a50lyb3Gu0pzMV++2Fbe5fOQ5B+VydQIXpeFhe5D/aIPmhJX+wOdcrvAct0gVw8Yw6Na1TKDi8lnl5aJpOkWsw==" algorithmName="SHA-512" password="CC35"/>
  <autoFilter ref="C81:K120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0:H70"/>
    <mergeCell ref="E72:H72"/>
    <mergeCell ref="E74:H74"/>
    <mergeCell ref="G1:H1"/>
    <mergeCell ref="L2:V2"/>
  </mergeCells>
  <hyperlinks>
    <hyperlink ref="F1:G1" location="C2" display="1) Krycí list soupisu"/>
    <hyperlink ref="G1:H1" location="C58" display="2) Rekapitulace"/>
    <hyperlink ref="J1" location="C81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178</v>
      </c>
      <c r="G1" s="148" t="s">
        <v>179</v>
      </c>
      <c r="H1" s="148"/>
      <c r="I1" s="149"/>
      <c r="J1" s="148" t="s">
        <v>180</v>
      </c>
      <c r="K1" s="147" t="s">
        <v>181</v>
      </c>
      <c r="L1" s="148" t="s">
        <v>182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168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82</v>
      </c>
    </row>
    <row r="4" ht="36.96" customHeight="1">
      <c r="B4" s="25"/>
      <c r="C4" s="26"/>
      <c r="D4" s="27" t="s">
        <v>183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zakázky'!K6</f>
        <v>Výměna kolejnic u ST Ústí n.L. v úseku Mělník - Děčín východ a navazujících tratích</v>
      </c>
      <c r="F7" s="37"/>
      <c r="G7" s="37"/>
      <c r="H7" s="37"/>
      <c r="I7" s="151"/>
      <c r="J7" s="26"/>
      <c r="K7" s="28"/>
    </row>
    <row r="8" s="1" customFormat="1">
      <c r="B8" s="43"/>
      <c r="C8" s="44"/>
      <c r="D8" s="37" t="s">
        <v>184</v>
      </c>
      <c r="E8" s="44"/>
      <c r="F8" s="44"/>
      <c r="G8" s="44"/>
      <c r="H8" s="44"/>
      <c r="I8" s="153"/>
      <c r="J8" s="44"/>
      <c r="K8" s="48"/>
    </row>
    <row r="9" s="1" customFormat="1" ht="36.96" customHeight="1">
      <c r="B9" s="43"/>
      <c r="C9" s="44"/>
      <c r="D9" s="44"/>
      <c r="E9" s="154" t="s">
        <v>1019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44"/>
      <c r="E10" s="44"/>
      <c r="F10" s="44"/>
      <c r="G10" s="44"/>
      <c r="H10" s="44"/>
      <c r="I10" s="153"/>
      <c r="J10" s="44"/>
      <c r="K10" s="48"/>
    </row>
    <row r="11" s="1" customFormat="1" ht="14.4" customHeight="1">
      <c r="B11" s="43"/>
      <c r="C11" s="44"/>
      <c r="D11" s="37" t="s">
        <v>20</v>
      </c>
      <c r="E11" s="44"/>
      <c r="F11" s="32" t="s">
        <v>21</v>
      </c>
      <c r="G11" s="44"/>
      <c r="H11" s="44"/>
      <c r="I11" s="155" t="s">
        <v>22</v>
      </c>
      <c r="J11" s="32" t="s">
        <v>21</v>
      </c>
      <c r="K11" s="48"/>
    </row>
    <row r="12" s="1" customFormat="1" ht="14.4" customHeight="1">
      <c r="B12" s="43"/>
      <c r="C12" s="44"/>
      <c r="D12" s="37" t="s">
        <v>23</v>
      </c>
      <c r="E12" s="44"/>
      <c r="F12" s="32" t="s">
        <v>24</v>
      </c>
      <c r="G12" s="44"/>
      <c r="H12" s="44"/>
      <c r="I12" s="155" t="s">
        <v>25</v>
      </c>
      <c r="J12" s="156" t="str">
        <f>'Rekapitulace zakázky'!AN8</f>
        <v>17. 10. 2018</v>
      </c>
      <c r="K12" s="48"/>
    </row>
    <row r="13" s="1" customFormat="1" ht="10.8" customHeight="1">
      <c r="B13" s="43"/>
      <c r="C13" s="44"/>
      <c r="D13" s="44"/>
      <c r="E13" s="44"/>
      <c r="F13" s="44"/>
      <c r="G13" s="44"/>
      <c r="H13" s="44"/>
      <c r="I13" s="153"/>
      <c r="J13" s="44"/>
      <c r="K13" s="48"/>
    </row>
    <row r="14" s="1" customFormat="1" ht="14.4" customHeight="1">
      <c r="B14" s="43"/>
      <c r="C14" s="44"/>
      <c r="D14" s="37" t="s">
        <v>27</v>
      </c>
      <c r="E14" s="44"/>
      <c r="F14" s="44"/>
      <c r="G14" s="44"/>
      <c r="H14" s="44"/>
      <c r="I14" s="155" t="s">
        <v>28</v>
      </c>
      <c r="J14" s="32" t="s">
        <v>29</v>
      </c>
      <c r="K14" s="48"/>
    </row>
    <row r="15" s="1" customFormat="1" ht="18" customHeight="1">
      <c r="B15" s="43"/>
      <c r="C15" s="44"/>
      <c r="D15" s="44"/>
      <c r="E15" s="32" t="s">
        <v>30</v>
      </c>
      <c r="F15" s="44"/>
      <c r="G15" s="44"/>
      <c r="H15" s="44"/>
      <c r="I15" s="155" t="s">
        <v>31</v>
      </c>
      <c r="J15" s="32" t="s">
        <v>32</v>
      </c>
      <c r="K15" s="48"/>
    </row>
    <row r="16" s="1" customFormat="1" ht="6.96" customHeight="1">
      <c r="B16" s="43"/>
      <c r="C16" s="44"/>
      <c r="D16" s="44"/>
      <c r="E16" s="44"/>
      <c r="F16" s="44"/>
      <c r="G16" s="44"/>
      <c r="H16" s="44"/>
      <c r="I16" s="153"/>
      <c r="J16" s="44"/>
      <c r="K16" s="48"/>
    </row>
    <row r="17" s="1" customFormat="1" ht="14.4" customHeight="1">
      <c r="B17" s="43"/>
      <c r="C17" s="44"/>
      <c r="D17" s="37" t="s">
        <v>33</v>
      </c>
      <c r="E17" s="44"/>
      <c r="F17" s="44"/>
      <c r="G17" s="44"/>
      <c r="H17" s="44"/>
      <c r="I17" s="155" t="s">
        <v>28</v>
      </c>
      <c r="J17" s="32" t="str">
        <f>IF('Rekapitulace zakázky'!AN13="Vyplň údaj","",IF('Rekapitulace zakázky'!AN13="","",'Rekapitulace zakázky'!AN13))</f>
        <v/>
      </c>
      <c r="K17" s="48"/>
    </row>
    <row r="18" s="1" customFormat="1" ht="18" customHeight="1">
      <c r="B18" s="43"/>
      <c r="C18" s="44"/>
      <c r="D18" s="44"/>
      <c r="E18" s="32" t="str">
        <f>IF('Rekapitulace zakázky'!E14="Vyplň údaj","",IF('Rekapitulace zakázky'!E14="","",'Rekapitulace zakázky'!E14))</f>
        <v/>
      </c>
      <c r="F18" s="44"/>
      <c r="G18" s="44"/>
      <c r="H18" s="44"/>
      <c r="I18" s="155" t="s">
        <v>31</v>
      </c>
      <c r="J18" s="32" t="str">
        <f>IF('Rekapitulace zakázky'!AN14="Vyplň údaj","",IF('Rekapitulace zakázky'!AN14="","",'Rekapitulace zakázky'!AN14))</f>
        <v/>
      </c>
      <c r="K18" s="48"/>
    </row>
    <row r="19" s="1" customFormat="1" ht="6.96" customHeight="1">
      <c r="B19" s="43"/>
      <c r="C19" s="44"/>
      <c r="D19" s="44"/>
      <c r="E19" s="44"/>
      <c r="F19" s="44"/>
      <c r="G19" s="44"/>
      <c r="H19" s="44"/>
      <c r="I19" s="153"/>
      <c r="J19" s="44"/>
      <c r="K19" s="48"/>
    </row>
    <row r="20" s="1" customFormat="1" ht="14.4" customHeight="1">
      <c r="B20" s="43"/>
      <c r="C20" s="44"/>
      <c r="D20" s="37" t="s">
        <v>35</v>
      </c>
      <c r="E20" s="44"/>
      <c r="F20" s="44"/>
      <c r="G20" s="44"/>
      <c r="H20" s="44"/>
      <c r="I20" s="155" t="s">
        <v>28</v>
      </c>
      <c r="J20" s="32" t="str">
        <f>IF('Rekapitulace zakázky'!AN16="","",'Rekapitulace zakázky'!AN16)</f>
        <v/>
      </c>
      <c r="K20" s="48"/>
    </row>
    <row r="21" s="1" customFormat="1" ht="18" customHeight="1">
      <c r="B21" s="43"/>
      <c r="C21" s="44"/>
      <c r="D21" s="44"/>
      <c r="E21" s="32" t="str">
        <f>IF('Rekapitulace zakázky'!E17="","",'Rekapitulace zakázky'!E17)</f>
        <v xml:space="preserve"> </v>
      </c>
      <c r="F21" s="44"/>
      <c r="G21" s="44"/>
      <c r="H21" s="44"/>
      <c r="I21" s="155" t="s">
        <v>31</v>
      </c>
      <c r="J21" s="32" t="str">
        <f>IF('Rekapitulace zakázky'!AN17="","",'Rekapitulace zakázky'!AN17)</f>
        <v/>
      </c>
      <c r="K21" s="48"/>
    </row>
    <row r="22" s="1" customFormat="1" ht="6.96" customHeight="1">
      <c r="B22" s="43"/>
      <c r="C22" s="44"/>
      <c r="D22" s="44"/>
      <c r="E22" s="44"/>
      <c r="F22" s="44"/>
      <c r="G22" s="44"/>
      <c r="H22" s="44"/>
      <c r="I22" s="153"/>
      <c r="J22" s="44"/>
      <c r="K22" s="48"/>
    </row>
    <row r="23" s="1" customFormat="1" ht="14.4" customHeight="1">
      <c r="B23" s="43"/>
      <c r="C23" s="44"/>
      <c r="D23" s="37" t="s">
        <v>38</v>
      </c>
      <c r="E23" s="44"/>
      <c r="F23" s="44"/>
      <c r="G23" s="44"/>
      <c r="H23" s="44"/>
      <c r="I23" s="153"/>
      <c r="J23" s="44"/>
      <c r="K23" s="48"/>
    </row>
    <row r="24" s="7" customFormat="1" ht="16.5" customHeight="1">
      <c r="B24" s="157"/>
      <c r="C24" s="158"/>
      <c r="D24" s="158"/>
      <c r="E24" s="41" t="s">
        <v>21</v>
      </c>
      <c r="F24" s="41"/>
      <c r="G24" s="41"/>
      <c r="H24" s="41"/>
      <c r="I24" s="159"/>
      <c r="J24" s="158"/>
      <c r="K24" s="160"/>
    </row>
    <row r="25" s="1" customFormat="1" ht="6.96" customHeight="1">
      <c r="B25" s="43"/>
      <c r="C25" s="44"/>
      <c r="D25" s="44"/>
      <c r="E25" s="44"/>
      <c r="F25" s="44"/>
      <c r="G25" s="44"/>
      <c r="H25" s="44"/>
      <c r="I25" s="153"/>
      <c r="J25" s="44"/>
      <c r="K25" s="48"/>
    </row>
    <row r="26" s="1" customFormat="1" ht="6.96" customHeight="1">
      <c r="B26" s="43"/>
      <c r="C26" s="44"/>
      <c r="D26" s="103"/>
      <c r="E26" s="103"/>
      <c r="F26" s="103"/>
      <c r="G26" s="103"/>
      <c r="H26" s="103"/>
      <c r="I26" s="161"/>
      <c r="J26" s="103"/>
      <c r="K26" s="162"/>
    </row>
    <row r="27" s="1" customFormat="1" ht="25.44" customHeight="1">
      <c r="B27" s="43"/>
      <c r="C27" s="44"/>
      <c r="D27" s="163" t="s">
        <v>39</v>
      </c>
      <c r="E27" s="44"/>
      <c r="F27" s="44"/>
      <c r="G27" s="44"/>
      <c r="H27" s="44"/>
      <c r="I27" s="153"/>
      <c r="J27" s="164">
        <f>ROUND(J76,2)</f>
        <v>0</v>
      </c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14.4" customHeight="1">
      <c r="B29" s="43"/>
      <c r="C29" s="44"/>
      <c r="D29" s="44"/>
      <c r="E29" s="44"/>
      <c r="F29" s="49" t="s">
        <v>41</v>
      </c>
      <c r="G29" s="44"/>
      <c r="H29" s="44"/>
      <c r="I29" s="165" t="s">
        <v>40</v>
      </c>
      <c r="J29" s="49" t="s">
        <v>42</v>
      </c>
      <c r="K29" s="48"/>
    </row>
    <row r="30" s="1" customFormat="1" ht="14.4" customHeight="1">
      <c r="B30" s="43"/>
      <c r="C30" s="44"/>
      <c r="D30" s="52" t="s">
        <v>43</v>
      </c>
      <c r="E30" s="52" t="s">
        <v>44</v>
      </c>
      <c r="F30" s="166">
        <f>ROUND(SUM(BE76:BE88), 2)</f>
        <v>0</v>
      </c>
      <c r="G30" s="44"/>
      <c r="H30" s="44"/>
      <c r="I30" s="167">
        <v>0.20999999999999999</v>
      </c>
      <c r="J30" s="166">
        <f>ROUND(ROUND((SUM(BE76:BE88)), 2)*I30, 2)</f>
        <v>0</v>
      </c>
      <c r="K30" s="48"/>
    </row>
    <row r="31" s="1" customFormat="1" ht="14.4" customHeight="1">
      <c r="B31" s="43"/>
      <c r="C31" s="44"/>
      <c r="D31" s="44"/>
      <c r="E31" s="52" t="s">
        <v>45</v>
      </c>
      <c r="F31" s="166">
        <f>ROUND(SUM(BF76:BF88), 2)</f>
        <v>0</v>
      </c>
      <c r="G31" s="44"/>
      <c r="H31" s="44"/>
      <c r="I31" s="167">
        <v>0.14999999999999999</v>
      </c>
      <c r="J31" s="166">
        <f>ROUND(ROUND((SUM(BF76:BF88)), 2)*I31, 2)</f>
        <v>0</v>
      </c>
      <c r="K31" s="48"/>
    </row>
    <row r="32" hidden="1" s="1" customFormat="1" ht="14.4" customHeight="1">
      <c r="B32" s="43"/>
      <c r="C32" s="44"/>
      <c r="D32" s="44"/>
      <c r="E32" s="52" t="s">
        <v>46</v>
      </c>
      <c r="F32" s="166">
        <f>ROUND(SUM(BG76:BG88), 2)</f>
        <v>0</v>
      </c>
      <c r="G32" s="44"/>
      <c r="H32" s="44"/>
      <c r="I32" s="167">
        <v>0.20999999999999999</v>
      </c>
      <c r="J32" s="166">
        <v>0</v>
      </c>
      <c r="K32" s="48"/>
    </row>
    <row r="33" hidden="1" s="1" customFormat="1" ht="14.4" customHeight="1">
      <c r="B33" s="43"/>
      <c r="C33" s="44"/>
      <c r="D33" s="44"/>
      <c r="E33" s="52" t="s">
        <v>47</v>
      </c>
      <c r="F33" s="166">
        <f>ROUND(SUM(BH76:BH88), 2)</f>
        <v>0</v>
      </c>
      <c r="G33" s="44"/>
      <c r="H33" s="44"/>
      <c r="I33" s="167">
        <v>0.14999999999999999</v>
      </c>
      <c r="J33" s="166">
        <v>0</v>
      </c>
      <c r="K33" s="48"/>
    </row>
    <row r="34" hidden="1" s="1" customFormat="1" ht="14.4" customHeight="1">
      <c r="B34" s="43"/>
      <c r="C34" s="44"/>
      <c r="D34" s="44"/>
      <c r="E34" s="52" t="s">
        <v>48</v>
      </c>
      <c r="F34" s="166">
        <f>ROUND(SUM(BI76:BI88), 2)</f>
        <v>0</v>
      </c>
      <c r="G34" s="44"/>
      <c r="H34" s="44"/>
      <c r="I34" s="167">
        <v>0</v>
      </c>
      <c r="J34" s="166">
        <v>0</v>
      </c>
      <c r="K34" s="48"/>
    </row>
    <row r="35" s="1" customFormat="1" ht="6.96" customHeight="1">
      <c r="B35" s="43"/>
      <c r="C35" s="44"/>
      <c r="D35" s="44"/>
      <c r="E35" s="44"/>
      <c r="F35" s="44"/>
      <c r="G35" s="44"/>
      <c r="H35" s="44"/>
      <c r="I35" s="153"/>
      <c r="J35" s="44"/>
      <c r="K35" s="48"/>
    </row>
    <row r="36" s="1" customFormat="1" ht="25.44" customHeight="1">
      <c r="B36" s="43"/>
      <c r="C36" s="168"/>
      <c r="D36" s="169" t="s">
        <v>49</v>
      </c>
      <c r="E36" s="95"/>
      <c r="F36" s="95"/>
      <c r="G36" s="170" t="s">
        <v>50</v>
      </c>
      <c r="H36" s="171" t="s">
        <v>51</v>
      </c>
      <c r="I36" s="172"/>
      <c r="J36" s="173">
        <f>SUM(J27:J34)</f>
        <v>0</v>
      </c>
      <c r="K36" s="174"/>
    </row>
    <row r="37" s="1" customFormat="1" ht="14.4" customHeight="1">
      <c r="B37" s="64"/>
      <c r="C37" s="65"/>
      <c r="D37" s="65"/>
      <c r="E37" s="65"/>
      <c r="F37" s="65"/>
      <c r="G37" s="65"/>
      <c r="H37" s="65"/>
      <c r="I37" s="175"/>
      <c r="J37" s="65"/>
      <c r="K37" s="66"/>
    </row>
    <row r="41" s="1" customFormat="1" ht="6.96" customHeight="1">
      <c r="B41" s="176"/>
      <c r="C41" s="177"/>
      <c r="D41" s="177"/>
      <c r="E41" s="177"/>
      <c r="F41" s="177"/>
      <c r="G41" s="177"/>
      <c r="H41" s="177"/>
      <c r="I41" s="178"/>
      <c r="J41" s="177"/>
      <c r="K41" s="179"/>
    </row>
    <row r="42" s="1" customFormat="1" ht="36.96" customHeight="1">
      <c r="B42" s="43"/>
      <c r="C42" s="27" t="s">
        <v>188</v>
      </c>
      <c r="D42" s="44"/>
      <c r="E42" s="44"/>
      <c r="F42" s="44"/>
      <c r="G42" s="44"/>
      <c r="H42" s="44"/>
      <c r="I42" s="153"/>
      <c r="J42" s="44"/>
      <c r="K42" s="48"/>
    </row>
    <row r="43" s="1" customFormat="1" ht="6.96" customHeight="1">
      <c r="B43" s="43"/>
      <c r="C43" s="44"/>
      <c r="D43" s="44"/>
      <c r="E43" s="44"/>
      <c r="F43" s="44"/>
      <c r="G43" s="44"/>
      <c r="H43" s="44"/>
      <c r="I43" s="153"/>
      <c r="J43" s="44"/>
      <c r="K43" s="48"/>
    </row>
    <row r="44" s="1" customFormat="1" ht="14.4" customHeight="1">
      <c r="B44" s="43"/>
      <c r="C44" s="37" t="s">
        <v>18</v>
      </c>
      <c r="D44" s="44"/>
      <c r="E44" s="44"/>
      <c r="F44" s="44"/>
      <c r="G44" s="44"/>
      <c r="H44" s="44"/>
      <c r="I44" s="153"/>
      <c r="J44" s="44"/>
      <c r="K44" s="48"/>
    </row>
    <row r="45" s="1" customFormat="1" ht="16.5" customHeight="1">
      <c r="B45" s="43"/>
      <c r="C45" s="44"/>
      <c r="D45" s="44"/>
      <c r="E45" s="152" t="str">
        <f>E7</f>
        <v>Výměna kolejnic u ST Ústí n.L. v úseku Mělník - Děčín východ a navazujících tratích</v>
      </c>
      <c r="F45" s="37"/>
      <c r="G45" s="37"/>
      <c r="H45" s="37"/>
      <c r="I45" s="153"/>
      <c r="J45" s="44"/>
      <c r="K45" s="48"/>
    </row>
    <row r="46" s="1" customFormat="1" ht="14.4" customHeight="1">
      <c r="B46" s="43"/>
      <c r="C46" s="37" t="s">
        <v>184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7.25" customHeight="1">
      <c r="B47" s="43"/>
      <c r="C47" s="44"/>
      <c r="D47" s="44"/>
      <c r="E47" s="154" t="str">
        <f>E9</f>
        <v xml:space="preserve">07 - ASP pro SO 01.3 -  SO 01.7</v>
      </c>
      <c r="F47" s="44"/>
      <c r="G47" s="44"/>
      <c r="H47" s="44"/>
      <c r="I47" s="153"/>
      <c r="J47" s="44"/>
      <c r="K47" s="48"/>
    </row>
    <row r="48" s="1" customFormat="1" ht="6.96" customHeight="1">
      <c r="B48" s="43"/>
      <c r="C48" s="44"/>
      <c r="D48" s="44"/>
      <c r="E48" s="44"/>
      <c r="F48" s="44"/>
      <c r="G48" s="44"/>
      <c r="H48" s="44"/>
      <c r="I48" s="153"/>
      <c r="J48" s="44"/>
      <c r="K48" s="48"/>
    </row>
    <row r="49" s="1" customFormat="1" ht="18" customHeight="1">
      <c r="B49" s="43"/>
      <c r="C49" s="37" t="s">
        <v>23</v>
      </c>
      <c r="D49" s="44"/>
      <c r="E49" s="44"/>
      <c r="F49" s="32" t="str">
        <f>F12</f>
        <v>trať 072, 073, 081, 083 a 130</v>
      </c>
      <c r="G49" s="44"/>
      <c r="H49" s="44"/>
      <c r="I49" s="155" t="s">
        <v>25</v>
      </c>
      <c r="J49" s="156" t="str">
        <f>IF(J12="","",J12)</f>
        <v>17. 10. 2018</v>
      </c>
      <c r="K49" s="48"/>
    </row>
    <row r="50" s="1" customFormat="1" ht="6.96" customHeight="1">
      <c r="B50" s="43"/>
      <c r="C50" s="44"/>
      <c r="D50" s="44"/>
      <c r="E50" s="44"/>
      <c r="F50" s="44"/>
      <c r="G50" s="44"/>
      <c r="H50" s="44"/>
      <c r="I50" s="153"/>
      <c r="J50" s="44"/>
      <c r="K50" s="48"/>
    </row>
    <row r="51" s="1" customFormat="1">
      <c r="B51" s="43"/>
      <c r="C51" s="37" t="s">
        <v>27</v>
      </c>
      <c r="D51" s="44"/>
      <c r="E51" s="44"/>
      <c r="F51" s="32" t="str">
        <f>E15</f>
        <v>SŽDC s.o., OŘ Ústí n.L., ST Ústí n.L.</v>
      </c>
      <c r="G51" s="44"/>
      <c r="H51" s="44"/>
      <c r="I51" s="155" t="s">
        <v>35</v>
      </c>
      <c r="J51" s="41" t="str">
        <f>E21</f>
        <v xml:space="preserve"> </v>
      </c>
      <c r="K51" s="48"/>
    </row>
    <row r="52" s="1" customFormat="1" ht="14.4" customHeight="1">
      <c r="B52" s="43"/>
      <c r="C52" s="37" t="s">
        <v>33</v>
      </c>
      <c r="D52" s="44"/>
      <c r="E52" s="44"/>
      <c r="F52" s="32" t="str">
        <f>IF(E18="","",E18)</f>
        <v/>
      </c>
      <c r="G52" s="44"/>
      <c r="H52" s="44"/>
      <c r="I52" s="153"/>
      <c r="J52" s="180"/>
      <c r="K52" s="48"/>
    </row>
    <row r="53" s="1" customFormat="1" ht="10.32" customHeight="1">
      <c r="B53" s="43"/>
      <c r="C53" s="44"/>
      <c r="D53" s="44"/>
      <c r="E53" s="44"/>
      <c r="F53" s="44"/>
      <c r="G53" s="44"/>
      <c r="H53" s="44"/>
      <c r="I53" s="153"/>
      <c r="J53" s="44"/>
      <c r="K53" s="48"/>
    </row>
    <row r="54" s="1" customFormat="1" ht="29.28" customHeight="1">
      <c r="B54" s="43"/>
      <c r="C54" s="181" t="s">
        <v>189</v>
      </c>
      <c r="D54" s="168"/>
      <c r="E54" s="168"/>
      <c r="F54" s="168"/>
      <c r="G54" s="168"/>
      <c r="H54" s="168"/>
      <c r="I54" s="182"/>
      <c r="J54" s="183" t="s">
        <v>190</v>
      </c>
      <c r="K54" s="184"/>
    </row>
    <row r="55" s="1" customFormat="1" ht="10.32" customHeight="1">
      <c r="B55" s="43"/>
      <c r="C55" s="44"/>
      <c r="D55" s="44"/>
      <c r="E55" s="44"/>
      <c r="F55" s="44"/>
      <c r="G55" s="44"/>
      <c r="H55" s="44"/>
      <c r="I55" s="153"/>
      <c r="J55" s="44"/>
      <c r="K55" s="48"/>
    </row>
    <row r="56" s="1" customFormat="1" ht="29.28" customHeight="1">
      <c r="B56" s="43"/>
      <c r="C56" s="185" t="s">
        <v>191</v>
      </c>
      <c r="D56" s="44"/>
      <c r="E56" s="44"/>
      <c r="F56" s="44"/>
      <c r="G56" s="44"/>
      <c r="H56" s="44"/>
      <c r="I56" s="153"/>
      <c r="J56" s="164">
        <f>J76</f>
        <v>0</v>
      </c>
      <c r="K56" s="48"/>
      <c r="AU56" s="21" t="s">
        <v>192</v>
      </c>
    </row>
    <row r="57" s="1" customFormat="1" ht="21.84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6.96" customHeight="1">
      <c r="B58" s="64"/>
      <c r="C58" s="65"/>
      <c r="D58" s="65"/>
      <c r="E58" s="65"/>
      <c r="F58" s="65"/>
      <c r="G58" s="65"/>
      <c r="H58" s="65"/>
      <c r="I58" s="175"/>
      <c r="J58" s="65"/>
      <c r="K58" s="66"/>
    </row>
    <row r="62" s="1" customFormat="1" ht="6.96" customHeight="1">
      <c r="B62" s="67"/>
      <c r="C62" s="68"/>
      <c r="D62" s="68"/>
      <c r="E62" s="68"/>
      <c r="F62" s="68"/>
      <c r="G62" s="68"/>
      <c r="H62" s="68"/>
      <c r="I62" s="178"/>
      <c r="J62" s="68"/>
      <c r="K62" s="68"/>
      <c r="L62" s="69"/>
    </row>
    <row r="63" s="1" customFormat="1" ht="36.96" customHeight="1">
      <c r="B63" s="43"/>
      <c r="C63" s="70" t="s">
        <v>193</v>
      </c>
      <c r="D63" s="71"/>
      <c r="E63" s="71"/>
      <c r="F63" s="71"/>
      <c r="G63" s="71"/>
      <c r="H63" s="71"/>
      <c r="I63" s="186"/>
      <c r="J63" s="71"/>
      <c r="K63" s="71"/>
      <c r="L63" s="69"/>
    </row>
    <row r="64" s="1" customFormat="1" ht="6.96" customHeight="1">
      <c r="B64" s="43"/>
      <c r="C64" s="71"/>
      <c r="D64" s="71"/>
      <c r="E64" s="71"/>
      <c r="F64" s="71"/>
      <c r="G64" s="71"/>
      <c r="H64" s="71"/>
      <c r="I64" s="186"/>
      <c r="J64" s="71"/>
      <c r="K64" s="71"/>
      <c r="L64" s="69"/>
    </row>
    <row r="65" s="1" customFormat="1" ht="14.4" customHeight="1">
      <c r="B65" s="43"/>
      <c r="C65" s="73" t="s">
        <v>18</v>
      </c>
      <c r="D65" s="71"/>
      <c r="E65" s="71"/>
      <c r="F65" s="71"/>
      <c r="G65" s="71"/>
      <c r="H65" s="71"/>
      <c r="I65" s="186"/>
      <c r="J65" s="71"/>
      <c r="K65" s="71"/>
      <c r="L65" s="69"/>
    </row>
    <row r="66" s="1" customFormat="1" ht="16.5" customHeight="1">
      <c r="B66" s="43"/>
      <c r="C66" s="71"/>
      <c r="D66" s="71"/>
      <c r="E66" s="187" t="str">
        <f>E7</f>
        <v>Výměna kolejnic u ST Ústí n.L. v úseku Mělník - Děčín východ a navazujících tratích</v>
      </c>
      <c r="F66" s="73"/>
      <c r="G66" s="73"/>
      <c r="H66" s="73"/>
      <c r="I66" s="186"/>
      <c r="J66" s="71"/>
      <c r="K66" s="71"/>
      <c r="L66" s="69"/>
    </row>
    <row r="67" s="1" customFormat="1" ht="14.4" customHeight="1">
      <c r="B67" s="43"/>
      <c r="C67" s="73" t="s">
        <v>184</v>
      </c>
      <c r="D67" s="71"/>
      <c r="E67" s="71"/>
      <c r="F67" s="71"/>
      <c r="G67" s="71"/>
      <c r="H67" s="71"/>
      <c r="I67" s="186"/>
      <c r="J67" s="71"/>
      <c r="K67" s="71"/>
      <c r="L67" s="69"/>
    </row>
    <row r="68" s="1" customFormat="1" ht="17.25" customHeight="1">
      <c r="B68" s="43"/>
      <c r="C68" s="71"/>
      <c r="D68" s="71"/>
      <c r="E68" s="79" t="str">
        <f>E9</f>
        <v xml:space="preserve">07 - ASP pro SO 01.3 -  SO 01.7</v>
      </c>
      <c r="F68" s="71"/>
      <c r="G68" s="71"/>
      <c r="H68" s="71"/>
      <c r="I68" s="186"/>
      <c r="J68" s="71"/>
      <c r="K68" s="71"/>
      <c r="L68" s="69"/>
    </row>
    <row r="69" s="1" customFormat="1" ht="6.96" customHeight="1">
      <c r="B69" s="43"/>
      <c r="C69" s="71"/>
      <c r="D69" s="71"/>
      <c r="E69" s="71"/>
      <c r="F69" s="71"/>
      <c r="G69" s="71"/>
      <c r="H69" s="71"/>
      <c r="I69" s="186"/>
      <c r="J69" s="71"/>
      <c r="K69" s="71"/>
      <c r="L69" s="69"/>
    </row>
    <row r="70" s="1" customFormat="1" ht="18" customHeight="1">
      <c r="B70" s="43"/>
      <c r="C70" s="73" t="s">
        <v>23</v>
      </c>
      <c r="D70" s="71"/>
      <c r="E70" s="71"/>
      <c r="F70" s="190" t="str">
        <f>F12</f>
        <v>trať 072, 073, 081, 083 a 130</v>
      </c>
      <c r="G70" s="71"/>
      <c r="H70" s="71"/>
      <c r="I70" s="191" t="s">
        <v>25</v>
      </c>
      <c r="J70" s="82" t="str">
        <f>IF(J12="","",J12)</f>
        <v>17. 10. 2018</v>
      </c>
      <c r="K70" s="71"/>
      <c r="L70" s="69"/>
    </row>
    <row r="71" s="1" customFormat="1" ht="6.96" customHeight="1">
      <c r="B71" s="43"/>
      <c r="C71" s="71"/>
      <c r="D71" s="71"/>
      <c r="E71" s="71"/>
      <c r="F71" s="71"/>
      <c r="G71" s="71"/>
      <c r="H71" s="71"/>
      <c r="I71" s="186"/>
      <c r="J71" s="71"/>
      <c r="K71" s="71"/>
      <c r="L71" s="69"/>
    </row>
    <row r="72" s="1" customFormat="1">
      <c r="B72" s="43"/>
      <c r="C72" s="73" t="s">
        <v>27</v>
      </c>
      <c r="D72" s="71"/>
      <c r="E72" s="71"/>
      <c r="F72" s="190" t="str">
        <f>E15</f>
        <v>SŽDC s.o., OŘ Ústí n.L., ST Ústí n.L.</v>
      </c>
      <c r="G72" s="71"/>
      <c r="H72" s="71"/>
      <c r="I72" s="191" t="s">
        <v>35</v>
      </c>
      <c r="J72" s="190" t="str">
        <f>E21</f>
        <v xml:space="preserve"> </v>
      </c>
      <c r="K72" s="71"/>
      <c r="L72" s="69"/>
    </row>
    <row r="73" s="1" customFormat="1" ht="14.4" customHeight="1">
      <c r="B73" s="43"/>
      <c r="C73" s="73" t="s">
        <v>33</v>
      </c>
      <c r="D73" s="71"/>
      <c r="E73" s="71"/>
      <c r="F73" s="190" t="str">
        <f>IF(E18="","",E18)</f>
        <v/>
      </c>
      <c r="G73" s="71"/>
      <c r="H73" s="71"/>
      <c r="I73" s="186"/>
      <c r="J73" s="71"/>
      <c r="K73" s="71"/>
      <c r="L73" s="69"/>
    </row>
    <row r="74" s="1" customFormat="1" ht="10.32" customHeight="1">
      <c r="B74" s="43"/>
      <c r="C74" s="71"/>
      <c r="D74" s="71"/>
      <c r="E74" s="71"/>
      <c r="F74" s="71"/>
      <c r="G74" s="71"/>
      <c r="H74" s="71"/>
      <c r="I74" s="186"/>
      <c r="J74" s="71"/>
      <c r="K74" s="71"/>
      <c r="L74" s="69"/>
    </row>
    <row r="75" s="8" customFormat="1" ht="29.28" customHeight="1">
      <c r="B75" s="192"/>
      <c r="C75" s="193" t="s">
        <v>194</v>
      </c>
      <c r="D75" s="194" t="s">
        <v>58</v>
      </c>
      <c r="E75" s="194" t="s">
        <v>54</v>
      </c>
      <c r="F75" s="194" t="s">
        <v>195</v>
      </c>
      <c r="G75" s="194" t="s">
        <v>196</v>
      </c>
      <c r="H75" s="194" t="s">
        <v>197</v>
      </c>
      <c r="I75" s="195" t="s">
        <v>198</v>
      </c>
      <c r="J75" s="194" t="s">
        <v>190</v>
      </c>
      <c r="K75" s="196" t="s">
        <v>199</v>
      </c>
      <c r="L75" s="197"/>
      <c r="M75" s="99" t="s">
        <v>200</v>
      </c>
      <c r="N75" s="100" t="s">
        <v>43</v>
      </c>
      <c r="O75" s="100" t="s">
        <v>201</v>
      </c>
      <c r="P75" s="100" t="s">
        <v>202</v>
      </c>
      <c r="Q75" s="100" t="s">
        <v>203</v>
      </c>
      <c r="R75" s="100" t="s">
        <v>204</v>
      </c>
      <c r="S75" s="100" t="s">
        <v>205</v>
      </c>
      <c r="T75" s="101" t="s">
        <v>206</v>
      </c>
    </row>
    <row r="76" s="1" customFormat="1" ht="29.28" customHeight="1">
      <c r="B76" s="43"/>
      <c r="C76" s="105" t="s">
        <v>191</v>
      </c>
      <c r="D76" s="71"/>
      <c r="E76" s="71"/>
      <c r="F76" s="71"/>
      <c r="G76" s="71"/>
      <c r="H76" s="71"/>
      <c r="I76" s="186"/>
      <c r="J76" s="198">
        <f>BK76</f>
        <v>0</v>
      </c>
      <c r="K76" s="71"/>
      <c r="L76" s="69"/>
      <c r="M76" s="102"/>
      <c r="N76" s="103"/>
      <c r="O76" s="103"/>
      <c r="P76" s="199">
        <f>SUM(P77:P88)</f>
        <v>0</v>
      </c>
      <c r="Q76" s="103"/>
      <c r="R76" s="199">
        <f>SUM(R77:R88)</f>
        <v>316.80000000000001</v>
      </c>
      <c r="S76" s="103"/>
      <c r="T76" s="200">
        <f>SUM(T77:T88)</f>
        <v>0</v>
      </c>
      <c r="AT76" s="21" t="s">
        <v>72</v>
      </c>
      <c r="AU76" s="21" t="s">
        <v>192</v>
      </c>
      <c r="BK76" s="201">
        <f>SUM(BK77:BK88)</f>
        <v>0</v>
      </c>
    </row>
    <row r="77" s="1" customFormat="1" ht="89.25" customHeight="1">
      <c r="B77" s="43"/>
      <c r="C77" s="202" t="s">
        <v>80</v>
      </c>
      <c r="D77" s="202" t="s">
        <v>207</v>
      </c>
      <c r="E77" s="203" t="s">
        <v>1020</v>
      </c>
      <c r="F77" s="204" t="s">
        <v>1021</v>
      </c>
      <c r="G77" s="205" t="s">
        <v>1022</v>
      </c>
      <c r="H77" s="206">
        <v>2.3199999999999998</v>
      </c>
      <c r="I77" s="207"/>
      <c r="J77" s="208">
        <f>ROUND(I77*H77,2)</f>
        <v>0</v>
      </c>
      <c r="K77" s="204" t="s">
        <v>21</v>
      </c>
      <c r="L77" s="69"/>
      <c r="M77" s="209" t="s">
        <v>21</v>
      </c>
      <c r="N77" s="210" t="s">
        <v>44</v>
      </c>
      <c r="O77" s="44"/>
      <c r="P77" s="211">
        <f>O77*H77</f>
        <v>0</v>
      </c>
      <c r="Q77" s="211">
        <v>0</v>
      </c>
      <c r="R77" s="211">
        <f>Q77*H77</f>
        <v>0</v>
      </c>
      <c r="S77" s="211">
        <v>0</v>
      </c>
      <c r="T77" s="212">
        <f>S77*H77</f>
        <v>0</v>
      </c>
      <c r="AR77" s="21" t="s">
        <v>212</v>
      </c>
      <c r="AT77" s="21" t="s">
        <v>207</v>
      </c>
      <c r="AU77" s="21" t="s">
        <v>73</v>
      </c>
      <c r="AY77" s="21" t="s">
        <v>213</v>
      </c>
      <c r="BE77" s="213">
        <f>IF(N77="základní",J77,0)</f>
        <v>0</v>
      </c>
      <c r="BF77" s="213">
        <f>IF(N77="snížená",J77,0)</f>
        <v>0</v>
      </c>
      <c r="BG77" s="213">
        <f>IF(N77="zákl. přenesená",J77,0)</f>
        <v>0</v>
      </c>
      <c r="BH77" s="213">
        <f>IF(N77="sníž. přenesená",J77,0)</f>
        <v>0</v>
      </c>
      <c r="BI77" s="213">
        <f>IF(N77="nulová",J77,0)</f>
        <v>0</v>
      </c>
      <c r="BJ77" s="21" t="s">
        <v>80</v>
      </c>
      <c r="BK77" s="213">
        <f>ROUND(I77*H77,2)</f>
        <v>0</v>
      </c>
      <c r="BL77" s="21" t="s">
        <v>212</v>
      </c>
      <c r="BM77" s="21" t="s">
        <v>1023</v>
      </c>
    </row>
    <row r="78" s="1" customFormat="1">
      <c r="B78" s="43"/>
      <c r="C78" s="71"/>
      <c r="D78" s="214" t="s">
        <v>1024</v>
      </c>
      <c r="E78" s="71"/>
      <c r="F78" s="215" t="s">
        <v>1025</v>
      </c>
      <c r="G78" s="71"/>
      <c r="H78" s="71"/>
      <c r="I78" s="186"/>
      <c r="J78" s="71"/>
      <c r="K78" s="71"/>
      <c r="L78" s="69"/>
      <c r="M78" s="216"/>
      <c r="N78" s="44"/>
      <c r="O78" s="44"/>
      <c r="P78" s="44"/>
      <c r="Q78" s="44"/>
      <c r="R78" s="44"/>
      <c r="S78" s="44"/>
      <c r="T78" s="92"/>
      <c r="AT78" s="21" t="s">
        <v>1024</v>
      </c>
      <c r="AU78" s="21" t="s">
        <v>73</v>
      </c>
    </row>
    <row r="79" s="9" customFormat="1">
      <c r="B79" s="217"/>
      <c r="C79" s="218"/>
      <c r="D79" s="214" t="s">
        <v>217</v>
      </c>
      <c r="E79" s="219" t="s">
        <v>21</v>
      </c>
      <c r="F79" s="220" t="s">
        <v>1026</v>
      </c>
      <c r="G79" s="218"/>
      <c r="H79" s="221">
        <v>2.3199999999999998</v>
      </c>
      <c r="I79" s="222"/>
      <c r="J79" s="218"/>
      <c r="K79" s="218"/>
      <c r="L79" s="223"/>
      <c r="M79" s="224"/>
      <c r="N79" s="225"/>
      <c r="O79" s="225"/>
      <c r="P79" s="225"/>
      <c r="Q79" s="225"/>
      <c r="R79" s="225"/>
      <c r="S79" s="225"/>
      <c r="T79" s="226"/>
      <c r="AT79" s="227" t="s">
        <v>217</v>
      </c>
      <c r="AU79" s="227" t="s">
        <v>73</v>
      </c>
      <c r="AV79" s="9" t="s">
        <v>82</v>
      </c>
      <c r="AW79" s="9" t="s">
        <v>37</v>
      </c>
      <c r="AX79" s="9" t="s">
        <v>80</v>
      </c>
      <c r="AY79" s="227" t="s">
        <v>213</v>
      </c>
    </row>
    <row r="80" s="1" customFormat="1" ht="51" customHeight="1">
      <c r="B80" s="43"/>
      <c r="C80" s="202" t="s">
        <v>82</v>
      </c>
      <c r="D80" s="202" t="s">
        <v>207</v>
      </c>
      <c r="E80" s="203" t="s">
        <v>845</v>
      </c>
      <c r="F80" s="204" t="s">
        <v>1027</v>
      </c>
      <c r="G80" s="205" t="s">
        <v>841</v>
      </c>
      <c r="H80" s="206">
        <v>198</v>
      </c>
      <c r="I80" s="207"/>
      <c r="J80" s="208">
        <f>ROUND(I80*H80,2)</f>
        <v>0</v>
      </c>
      <c r="K80" s="204" t="s">
        <v>21</v>
      </c>
      <c r="L80" s="69"/>
      <c r="M80" s="209" t="s">
        <v>21</v>
      </c>
      <c r="N80" s="210" t="s">
        <v>44</v>
      </c>
      <c r="O80" s="44"/>
      <c r="P80" s="211">
        <f>O80*H80</f>
        <v>0</v>
      </c>
      <c r="Q80" s="211">
        <v>0</v>
      </c>
      <c r="R80" s="211">
        <f>Q80*H80</f>
        <v>0</v>
      </c>
      <c r="S80" s="211">
        <v>0</v>
      </c>
      <c r="T80" s="212">
        <f>S80*H80</f>
        <v>0</v>
      </c>
      <c r="AR80" s="21" t="s">
        <v>212</v>
      </c>
      <c r="AT80" s="21" t="s">
        <v>207</v>
      </c>
      <c r="AU80" s="21" t="s">
        <v>73</v>
      </c>
      <c r="AY80" s="21" t="s">
        <v>213</v>
      </c>
      <c r="BE80" s="213">
        <f>IF(N80="základní",J80,0)</f>
        <v>0</v>
      </c>
      <c r="BF80" s="213">
        <f>IF(N80="snížená",J80,0)</f>
        <v>0</v>
      </c>
      <c r="BG80" s="213">
        <f>IF(N80="zákl. přenesená",J80,0)</f>
        <v>0</v>
      </c>
      <c r="BH80" s="213">
        <f>IF(N80="sníž. přenesená",J80,0)</f>
        <v>0</v>
      </c>
      <c r="BI80" s="213">
        <f>IF(N80="nulová",J80,0)</f>
        <v>0</v>
      </c>
      <c r="BJ80" s="21" t="s">
        <v>80</v>
      </c>
      <c r="BK80" s="213">
        <f>ROUND(I80*H80,2)</f>
        <v>0</v>
      </c>
      <c r="BL80" s="21" t="s">
        <v>212</v>
      </c>
      <c r="BM80" s="21" t="s">
        <v>1028</v>
      </c>
    </row>
    <row r="81" s="9" customFormat="1">
      <c r="B81" s="217"/>
      <c r="C81" s="218"/>
      <c r="D81" s="214" t="s">
        <v>217</v>
      </c>
      <c r="E81" s="219" t="s">
        <v>21</v>
      </c>
      <c r="F81" s="220" t="s">
        <v>1029</v>
      </c>
      <c r="G81" s="218"/>
      <c r="H81" s="221">
        <v>198</v>
      </c>
      <c r="I81" s="222"/>
      <c r="J81" s="218"/>
      <c r="K81" s="218"/>
      <c r="L81" s="223"/>
      <c r="M81" s="224"/>
      <c r="N81" s="225"/>
      <c r="O81" s="225"/>
      <c r="P81" s="225"/>
      <c r="Q81" s="225"/>
      <c r="R81" s="225"/>
      <c r="S81" s="225"/>
      <c r="T81" s="226"/>
      <c r="AT81" s="227" t="s">
        <v>217</v>
      </c>
      <c r="AU81" s="227" t="s">
        <v>73</v>
      </c>
      <c r="AV81" s="9" t="s">
        <v>82</v>
      </c>
      <c r="AW81" s="9" t="s">
        <v>37</v>
      </c>
      <c r="AX81" s="9" t="s">
        <v>80</v>
      </c>
      <c r="AY81" s="227" t="s">
        <v>213</v>
      </c>
    </row>
    <row r="82" s="1" customFormat="1" ht="16.5" customHeight="1">
      <c r="B82" s="43"/>
      <c r="C82" s="238" t="s">
        <v>226</v>
      </c>
      <c r="D82" s="238" t="s">
        <v>232</v>
      </c>
      <c r="E82" s="239" t="s">
        <v>849</v>
      </c>
      <c r="F82" s="240" t="s">
        <v>850</v>
      </c>
      <c r="G82" s="241" t="s">
        <v>298</v>
      </c>
      <c r="H82" s="242">
        <v>316.80000000000001</v>
      </c>
      <c r="I82" s="243"/>
      <c r="J82" s="244">
        <f>ROUND(I82*H82,2)</f>
        <v>0</v>
      </c>
      <c r="K82" s="240" t="s">
        <v>211</v>
      </c>
      <c r="L82" s="245"/>
      <c r="M82" s="246" t="s">
        <v>21</v>
      </c>
      <c r="N82" s="247" t="s">
        <v>44</v>
      </c>
      <c r="O82" s="44"/>
      <c r="P82" s="211">
        <f>O82*H82</f>
        <v>0</v>
      </c>
      <c r="Q82" s="211">
        <v>1</v>
      </c>
      <c r="R82" s="211">
        <f>Q82*H82</f>
        <v>316.80000000000001</v>
      </c>
      <c r="S82" s="211">
        <v>0</v>
      </c>
      <c r="T82" s="212">
        <f>S82*H82</f>
        <v>0</v>
      </c>
      <c r="AR82" s="21" t="s">
        <v>664</v>
      </c>
      <c r="AT82" s="21" t="s">
        <v>232</v>
      </c>
      <c r="AU82" s="21" t="s">
        <v>73</v>
      </c>
      <c r="AY82" s="21" t="s">
        <v>213</v>
      </c>
      <c r="BE82" s="213">
        <f>IF(N82="základní",J82,0)</f>
        <v>0</v>
      </c>
      <c r="BF82" s="213">
        <f>IF(N82="snížená",J82,0)</f>
        <v>0</v>
      </c>
      <c r="BG82" s="213">
        <f>IF(N82="zákl. přenesená",J82,0)</f>
        <v>0</v>
      </c>
      <c r="BH82" s="213">
        <f>IF(N82="sníž. přenesená",J82,0)</f>
        <v>0</v>
      </c>
      <c r="BI82" s="213">
        <f>IF(N82="nulová",J82,0)</f>
        <v>0</v>
      </c>
      <c r="BJ82" s="21" t="s">
        <v>80</v>
      </c>
      <c r="BK82" s="213">
        <f>ROUND(I82*H82,2)</f>
        <v>0</v>
      </c>
      <c r="BL82" s="21" t="s">
        <v>664</v>
      </c>
      <c r="BM82" s="21" t="s">
        <v>1030</v>
      </c>
    </row>
    <row r="83" s="9" customFormat="1">
      <c r="B83" s="217"/>
      <c r="C83" s="218"/>
      <c r="D83" s="214" t="s">
        <v>217</v>
      </c>
      <c r="E83" s="219" t="s">
        <v>21</v>
      </c>
      <c r="F83" s="220" t="s">
        <v>1031</v>
      </c>
      <c r="G83" s="218"/>
      <c r="H83" s="221">
        <v>316.80000000000001</v>
      </c>
      <c r="I83" s="222"/>
      <c r="J83" s="218"/>
      <c r="K83" s="218"/>
      <c r="L83" s="223"/>
      <c r="M83" s="224"/>
      <c r="N83" s="225"/>
      <c r="O83" s="225"/>
      <c r="P83" s="225"/>
      <c r="Q83" s="225"/>
      <c r="R83" s="225"/>
      <c r="S83" s="225"/>
      <c r="T83" s="226"/>
      <c r="AT83" s="227" t="s">
        <v>217</v>
      </c>
      <c r="AU83" s="227" t="s">
        <v>73</v>
      </c>
      <c r="AV83" s="9" t="s">
        <v>82</v>
      </c>
      <c r="AW83" s="9" t="s">
        <v>37</v>
      </c>
      <c r="AX83" s="9" t="s">
        <v>80</v>
      </c>
      <c r="AY83" s="227" t="s">
        <v>213</v>
      </c>
    </row>
    <row r="84" s="1" customFormat="1" ht="127.5" customHeight="1">
      <c r="B84" s="43"/>
      <c r="C84" s="202" t="s">
        <v>212</v>
      </c>
      <c r="D84" s="202" t="s">
        <v>207</v>
      </c>
      <c r="E84" s="203" t="s">
        <v>1032</v>
      </c>
      <c r="F84" s="204" t="s">
        <v>1033</v>
      </c>
      <c r="G84" s="205" t="s">
        <v>298</v>
      </c>
      <c r="H84" s="206">
        <v>316.80000000000001</v>
      </c>
      <c r="I84" s="207"/>
      <c r="J84" s="208">
        <f>ROUND(I84*H84,2)</f>
        <v>0</v>
      </c>
      <c r="K84" s="204" t="s">
        <v>211</v>
      </c>
      <c r="L84" s="69"/>
      <c r="M84" s="209" t="s">
        <v>21</v>
      </c>
      <c r="N84" s="210" t="s">
        <v>44</v>
      </c>
      <c r="O84" s="44"/>
      <c r="P84" s="211">
        <f>O84*H84</f>
        <v>0</v>
      </c>
      <c r="Q84" s="211">
        <v>0</v>
      </c>
      <c r="R84" s="211">
        <f>Q84*H84</f>
        <v>0</v>
      </c>
      <c r="S84" s="211">
        <v>0</v>
      </c>
      <c r="T84" s="212">
        <f>S84*H84</f>
        <v>0</v>
      </c>
      <c r="AR84" s="21" t="s">
        <v>212</v>
      </c>
      <c r="AT84" s="21" t="s">
        <v>207</v>
      </c>
      <c r="AU84" s="21" t="s">
        <v>73</v>
      </c>
      <c r="AY84" s="21" t="s">
        <v>213</v>
      </c>
      <c r="BE84" s="213">
        <f>IF(N84="základní",J84,0)</f>
        <v>0</v>
      </c>
      <c r="BF84" s="213">
        <f>IF(N84="snížená",J84,0)</f>
        <v>0</v>
      </c>
      <c r="BG84" s="213">
        <f>IF(N84="zákl. přenesená",J84,0)</f>
        <v>0</v>
      </c>
      <c r="BH84" s="213">
        <f>IF(N84="sníž. přenesená",J84,0)</f>
        <v>0</v>
      </c>
      <c r="BI84" s="213">
        <f>IF(N84="nulová",J84,0)</f>
        <v>0</v>
      </c>
      <c r="BJ84" s="21" t="s">
        <v>80</v>
      </c>
      <c r="BK84" s="213">
        <f>ROUND(I84*H84,2)</f>
        <v>0</v>
      </c>
      <c r="BL84" s="21" t="s">
        <v>212</v>
      </c>
      <c r="BM84" s="21" t="s">
        <v>1034</v>
      </c>
    </row>
    <row r="85" s="1" customFormat="1">
      <c r="B85" s="43"/>
      <c r="C85" s="71"/>
      <c r="D85" s="214" t="s">
        <v>215</v>
      </c>
      <c r="E85" s="71"/>
      <c r="F85" s="215" t="s">
        <v>1035</v>
      </c>
      <c r="G85" s="71"/>
      <c r="H85" s="71"/>
      <c r="I85" s="186"/>
      <c r="J85" s="71"/>
      <c r="K85" s="71"/>
      <c r="L85" s="69"/>
      <c r="M85" s="216"/>
      <c r="N85" s="44"/>
      <c r="O85" s="44"/>
      <c r="P85" s="44"/>
      <c r="Q85" s="44"/>
      <c r="R85" s="44"/>
      <c r="S85" s="44"/>
      <c r="T85" s="92"/>
      <c r="AT85" s="21" t="s">
        <v>215</v>
      </c>
      <c r="AU85" s="21" t="s">
        <v>73</v>
      </c>
    </row>
    <row r="86" s="9" customFormat="1">
      <c r="B86" s="217"/>
      <c r="C86" s="218"/>
      <c r="D86" s="214" t="s">
        <v>217</v>
      </c>
      <c r="E86" s="219" t="s">
        <v>21</v>
      </c>
      <c r="F86" s="220" t="s">
        <v>1036</v>
      </c>
      <c r="G86" s="218"/>
      <c r="H86" s="221">
        <v>316.80000000000001</v>
      </c>
      <c r="I86" s="222"/>
      <c r="J86" s="218"/>
      <c r="K86" s="218"/>
      <c r="L86" s="223"/>
      <c r="M86" s="224"/>
      <c r="N86" s="225"/>
      <c r="O86" s="225"/>
      <c r="P86" s="225"/>
      <c r="Q86" s="225"/>
      <c r="R86" s="225"/>
      <c r="S86" s="225"/>
      <c r="T86" s="226"/>
      <c r="AT86" s="227" t="s">
        <v>217</v>
      </c>
      <c r="AU86" s="227" t="s">
        <v>73</v>
      </c>
      <c r="AV86" s="9" t="s">
        <v>82</v>
      </c>
      <c r="AW86" s="9" t="s">
        <v>37</v>
      </c>
      <c r="AX86" s="9" t="s">
        <v>80</v>
      </c>
      <c r="AY86" s="227" t="s">
        <v>213</v>
      </c>
    </row>
    <row r="87" s="1" customFormat="1" ht="63.75" customHeight="1">
      <c r="B87" s="43"/>
      <c r="C87" s="202" t="s">
        <v>237</v>
      </c>
      <c r="D87" s="202" t="s">
        <v>207</v>
      </c>
      <c r="E87" s="203" t="s">
        <v>1037</v>
      </c>
      <c r="F87" s="204" t="s">
        <v>1038</v>
      </c>
      <c r="G87" s="205" t="s">
        <v>210</v>
      </c>
      <c r="H87" s="206">
        <v>1</v>
      </c>
      <c r="I87" s="207"/>
      <c r="J87" s="208">
        <f>ROUND(I87*H87,2)</f>
        <v>0</v>
      </c>
      <c r="K87" s="204" t="s">
        <v>21</v>
      </c>
      <c r="L87" s="69"/>
      <c r="M87" s="209" t="s">
        <v>21</v>
      </c>
      <c r="N87" s="210" t="s">
        <v>44</v>
      </c>
      <c r="O87" s="44"/>
      <c r="P87" s="211">
        <f>O87*H87</f>
        <v>0</v>
      </c>
      <c r="Q87" s="211">
        <v>0</v>
      </c>
      <c r="R87" s="211">
        <f>Q87*H87</f>
        <v>0</v>
      </c>
      <c r="S87" s="211">
        <v>0</v>
      </c>
      <c r="T87" s="212">
        <f>S87*H87</f>
        <v>0</v>
      </c>
      <c r="AR87" s="21" t="s">
        <v>212</v>
      </c>
      <c r="AT87" s="21" t="s">
        <v>207</v>
      </c>
      <c r="AU87" s="21" t="s">
        <v>73</v>
      </c>
      <c r="AY87" s="21" t="s">
        <v>213</v>
      </c>
      <c r="BE87" s="213">
        <f>IF(N87="základní",J87,0)</f>
        <v>0</v>
      </c>
      <c r="BF87" s="213">
        <f>IF(N87="snížená",J87,0)</f>
        <v>0</v>
      </c>
      <c r="BG87" s="213">
        <f>IF(N87="zákl. přenesená",J87,0)</f>
        <v>0</v>
      </c>
      <c r="BH87" s="213">
        <f>IF(N87="sníž. přenesená",J87,0)</f>
        <v>0</v>
      </c>
      <c r="BI87" s="213">
        <f>IF(N87="nulová",J87,0)</f>
        <v>0</v>
      </c>
      <c r="BJ87" s="21" t="s">
        <v>80</v>
      </c>
      <c r="BK87" s="213">
        <f>ROUND(I87*H87,2)</f>
        <v>0</v>
      </c>
      <c r="BL87" s="21" t="s">
        <v>212</v>
      </c>
      <c r="BM87" s="21" t="s">
        <v>1039</v>
      </c>
    </row>
    <row r="88" s="9" customFormat="1">
      <c r="B88" s="217"/>
      <c r="C88" s="218"/>
      <c r="D88" s="214" t="s">
        <v>217</v>
      </c>
      <c r="E88" s="219" t="s">
        <v>21</v>
      </c>
      <c r="F88" s="220" t="s">
        <v>80</v>
      </c>
      <c r="G88" s="218"/>
      <c r="H88" s="221">
        <v>1</v>
      </c>
      <c r="I88" s="222"/>
      <c r="J88" s="218"/>
      <c r="K88" s="218"/>
      <c r="L88" s="223"/>
      <c r="M88" s="248"/>
      <c r="N88" s="249"/>
      <c r="O88" s="249"/>
      <c r="P88" s="249"/>
      <c r="Q88" s="249"/>
      <c r="R88" s="249"/>
      <c r="S88" s="249"/>
      <c r="T88" s="250"/>
      <c r="AT88" s="227" t="s">
        <v>217</v>
      </c>
      <c r="AU88" s="227" t="s">
        <v>73</v>
      </c>
      <c r="AV88" s="9" t="s">
        <v>82</v>
      </c>
      <c r="AW88" s="9" t="s">
        <v>37</v>
      </c>
      <c r="AX88" s="9" t="s">
        <v>80</v>
      </c>
      <c r="AY88" s="227" t="s">
        <v>213</v>
      </c>
    </row>
    <row r="89" s="1" customFormat="1" ht="6.96" customHeight="1">
      <c r="B89" s="64"/>
      <c r="C89" s="65"/>
      <c r="D89" s="65"/>
      <c r="E89" s="65"/>
      <c r="F89" s="65"/>
      <c r="G89" s="65"/>
      <c r="H89" s="65"/>
      <c r="I89" s="175"/>
      <c r="J89" s="65"/>
      <c r="K89" s="65"/>
      <c r="L89" s="69"/>
    </row>
  </sheetData>
  <sheetProtection sheet="1" autoFilter="0" formatColumns="0" formatRows="0" objects="1" scenarios="1" spinCount="100000" saltValue="KYglTsijt66vfID/+hFkgXlxPrWS9U/x2npGcKnLdvtHyYLhMgcgKiSJB+O4SknqSNBr+HgzpMCs4HX4X08Wrg==" hashValue="ROSD1ZdIvTolgKquBT5XI6FiZbd9pP3PjQBD5QF5V0yb33rCFxhTEIHHOAkCUbbzi/qwdegMB4b/TGUtDeatrQ==" algorithmName="SHA-512" password="CC35"/>
  <autoFilter ref="C75:K88"/>
  <mergeCells count="10">
    <mergeCell ref="E7:H7"/>
    <mergeCell ref="E9:H9"/>
    <mergeCell ref="E24:H24"/>
    <mergeCell ref="E45:H45"/>
    <mergeCell ref="E47:H47"/>
    <mergeCell ref="J51:J52"/>
    <mergeCell ref="E66:H66"/>
    <mergeCell ref="E68:H68"/>
    <mergeCell ref="G1:H1"/>
    <mergeCell ref="L2:V2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178</v>
      </c>
      <c r="G1" s="148" t="s">
        <v>179</v>
      </c>
      <c r="H1" s="148"/>
      <c r="I1" s="149"/>
      <c r="J1" s="148" t="s">
        <v>180</v>
      </c>
      <c r="K1" s="147" t="s">
        <v>181</v>
      </c>
      <c r="L1" s="148" t="s">
        <v>182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171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82</v>
      </c>
    </row>
    <row r="4" ht="36.96" customHeight="1">
      <c r="B4" s="25"/>
      <c r="C4" s="26"/>
      <c r="D4" s="27" t="s">
        <v>183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zakázky'!K6</f>
        <v>Výměna kolejnic u ST Ústí n.L. v úseku Mělník - Děčín východ a navazujících tratích</v>
      </c>
      <c r="F7" s="37"/>
      <c r="G7" s="37"/>
      <c r="H7" s="37"/>
      <c r="I7" s="151"/>
      <c r="J7" s="26"/>
      <c r="K7" s="28"/>
    </row>
    <row r="8" s="1" customFormat="1">
      <c r="B8" s="43"/>
      <c r="C8" s="44"/>
      <c r="D8" s="37" t="s">
        <v>184</v>
      </c>
      <c r="E8" s="44"/>
      <c r="F8" s="44"/>
      <c r="G8" s="44"/>
      <c r="H8" s="44"/>
      <c r="I8" s="153"/>
      <c r="J8" s="44"/>
      <c r="K8" s="48"/>
    </row>
    <row r="9" s="1" customFormat="1" ht="36.96" customHeight="1">
      <c r="B9" s="43"/>
      <c r="C9" s="44"/>
      <c r="D9" s="44"/>
      <c r="E9" s="154" t="s">
        <v>1040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44"/>
      <c r="E10" s="44"/>
      <c r="F10" s="44"/>
      <c r="G10" s="44"/>
      <c r="H10" s="44"/>
      <c r="I10" s="153"/>
      <c r="J10" s="44"/>
      <c r="K10" s="48"/>
    </row>
    <row r="11" s="1" customFormat="1" ht="14.4" customHeight="1">
      <c r="B11" s="43"/>
      <c r="C11" s="44"/>
      <c r="D11" s="37" t="s">
        <v>20</v>
      </c>
      <c r="E11" s="44"/>
      <c r="F11" s="32" t="s">
        <v>21</v>
      </c>
      <c r="G11" s="44"/>
      <c r="H11" s="44"/>
      <c r="I11" s="155" t="s">
        <v>22</v>
      </c>
      <c r="J11" s="32" t="s">
        <v>21</v>
      </c>
      <c r="K11" s="48"/>
    </row>
    <row r="12" s="1" customFormat="1" ht="14.4" customHeight="1">
      <c r="B12" s="43"/>
      <c r="C12" s="44"/>
      <c r="D12" s="37" t="s">
        <v>23</v>
      </c>
      <c r="E12" s="44"/>
      <c r="F12" s="32" t="s">
        <v>24</v>
      </c>
      <c r="G12" s="44"/>
      <c r="H12" s="44"/>
      <c r="I12" s="155" t="s">
        <v>25</v>
      </c>
      <c r="J12" s="156" t="str">
        <f>'Rekapitulace zakázky'!AN8</f>
        <v>17. 10. 2018</v>
      </c>
      <c r="K12" s="48"/>
    </row>
    <row r="13" s="1" customFormat="1" ht="10.8" customHeight="1">
      <c r="B13" s="43"/>
      <c r="C13" s="44"/>
      <c r="D13" s="44"/>
      <c r="E13" s="44"/>
      <c r="F13" s="44"/>
      <c r="G13" s="44"/>
      <c r="H13" s="44"/>
      <c r="I13" s="153"/>
      <c r="J13" s="44"/>
      <c r="K13" s="48"/>
    </row>
    <row r="14" s="1" customFormat="1" ht="14.4" customHeight="1">
      <c r="B14" s="43"/>
      <c r="C14" s="44"/>
      <c r="D14" s="37" t="s">
        <v>27</v>
      </c>
      <c r="E14" s="44"/>
      <c r="F14" s="44"/>
      <c r="G14" s="44"/>
      <c r="H14" s="44"/>
      <c r="I14" s="155" t="s">
        <v>28</v>
      </c>
      <c r="J14" s="32" t="s">
        <v>29</v>
      </c>
      <c r="K14" s="48"/>
    </row>
    <row r="15" s="1" customFormat="1" ht="18" customHeight="1">
      <c r="B15" s="43"/>
      <c r="C15" s="44"/>
      <c r="D15" s="44"/>
      <c r="E15" s="32" t="s">
        <v>30</v>
      </c>
      <c r="F15" s="44"/>
      <c r="G15" s="44"/>
      <c r="H15" s="44"/>
      <c r="I15" s="155" t="s">
        <v>31</v>
      </c>
      <c r="J15" s="32" t="s">
        <v>32</v>
      </c>
      <c r="K15" s="48"/>
    </row>
    <row r="16" s="1" customFormat="1" ht="6.96" customHeight="1">
      <c r="B16" s="43"/>
      <c r="C16" s="44"/>
      <c r="D16" s="44"/>
      <c r="E16" s="44"/>
      <c r="F16" s="44"/>
      <c r="G16" s="44"/>
      <c r="H16" s="44"/>
      <c r="I16" s="153"/>
      <c r="J16" s="44"/>
      <c r="K16" s="48"/>
    </row>
    <row r="17" s="1" customFormat="1" ht="14.4" customHeight="1">
      <c r="B17" s="43"/>
      <c r="C17" s="44"/>
      <c r="D17" s="37" t="s">
        <v>33</v>
      </c>
      <c r="E17" s="44"/>
      <c r="F17" s="44"/>
      <c r="G17" s="44"/>
      <c r="H17" s="44"/>
      <c r="I17" s="155" t="s">
        <v>28</v>
      </c>
      <c r="J17" s="32" t="str">
        <f>IF('Rekapitulace zakázky'!AN13="Vyplň údaj","",IF('Rekapitulace zakázky'!AN13="","",'Rekapitulace zakázky'!AN13))</f>
        <v/>
      </c>
      <c r="K17" s="48"/>
    </row>
    <row r="18" s="1" customFormat="1" ht="18" customHeight="1">
      <c r="B18" s="43"/>
      <c r="C18" s="44"/>
      <c r="D18" s="44"/>
      <c r="E18" s="32" t="str">
        <f>IF('Rekapitulace zakázky'!E14="Vyplň údaj","",IF('Rekapitulace zakázky'!E14="","",'Rekapitulace zakázky'!E14))</f>
        <v/>
      </c>
      <c r="F18" s="44"/>
      <c r="G18" s="44"/>
      <c r="H18" s="44"/>
      <c r="I18" s="155" t="s">
        <v>31</v>
      </c>
      <c r="J18" s="32" t="str">
        <f>IF('Rekapitulace zakázky'!AN14="Vyplň údaj","",IF('Rekapitulace zakázky'!AN14="","",'Rekapitulace zakázky'!AN14))</f>
        <v/>
      </c>
      <c r="K18" s="48"/>
    </row>
    <row r="19" s="1" customFormat="1" ht="6.96" customHeight="1">
      <c r="B19" s="43"/>
      <c r="C19" s="44"/>
      <c r="D19" s="44"/>
      <c r="E19" s="44"/>
      <c r="F19" s="44"/>
      <c r="G19" s="44"/>
      <c r="H19" s="44"/>
      <c r="I19" s="153"/>
      <c r="J19" s="44"/>
      <c r="K19" s="48"/>
    </row>
    <row r="20" s="1" customFormat="1" ht="14.4" customHeight="1">
      <c r="B20" s="43"/>
      <c r="C20" s="44"/>
      <c r="D20" s="37" t="s">
        <v>35</v>
      </c>
      <c r="E20" s="44"/>
      <c r="F20" s="44"/>
      <c r="G20" s="44"/>
      <c r="H20" s="44"/>
      <c r="I20" s="155" t="s">
        <v>28</v>
      </c>
      <c r="J20" s="32" t="str">
        <f>IF('Rekapitulace zakázky'!AN16="","",'Rekapitulace zakázky'!AN16)</f>
        <v/>
      </c>
      <c r="K20" s="48"/>
    </row>
    <row r="21" s="1" customFormat="1" ht="18" customHeight="1">
      <c r="B21" s="43"/>
      <c r="C21" s="44"/>
      <c r="D21" s="44"/>
      <c r="E21" s="32" t="str">
        <f>IF('Rekapitulace zakázky'!E17="","",'Rekapitulace zakázky'!E17)</f>
        <v xml:space="preserve"> </v>
      </c>
      <c r="F21" s="44"/>
      <c r="G21" s="44"/>
      <c r="H21" s="44"/>
      <c r="I21" s="155" t="s">
        <v>31</v>
      </c>
      <c r="J21" s="32" t="str">
        <f>IF('Rekapitulace zakázky'!AN17="","",'Rekapitulace zakázky'!AN17)</f>
        <v/>
      </c>
      <c r="K21" s="48"/>
    </row>
    <row r="22" s="1" customFormat="1" ht="6.96" customHeight="1">
      <c r="B22" s="43"/>
      <c r="C22" s="44"/>
      <c r="D22" s="44"/>
      <c r="E22" s="44"/>
      <c r="F22" s="44"/>
      <c r="G22" s="44"/>
      <c r="H22" s="44"/>
      <c r="I22" s="153"/>
      <c r="J22" s="44"/>
      <c r="K22" s="48"/>
    </row>
    <row r="23" s="1" customFormat="1" ht="14.4" customHeight="1">
      <c r="B23" s="43"/>
      <c r="C23" s="44"/>
      <c r="D23" s="37" t="s">
        <v>38</v>
      </c>
      <c r="E23" s="44"/>
      <c r="F23" s="44"/>
      <c r="G23" s="44"/>
      <c r="H23" s="44"/>
      <c r="I23" s="153"/>
      <c r="J23" s="44"/>
      <c r="K23" s="48"/>
    </row>
    <row r="24" s="7" customFormat="1" ht="16.5" customHeight="1">
      <c r="B24" s="157"/>
      <c r="C24" s="158"/>
      <c r="D24" s="158"/>
      <c r="E24" s="41" t="s">
        <v>21</v>
      </c>
      <c r="F24" s="41"/>
      <c r="G24" s="41"/>
      <c r="H24" s="41"/>
      <c r="I24" s="159"/>
      <c r="J24" s="158"/>
      <c r="K24" s="160"/>
    </row>
    <row r="25" s="1" customFormat="1" ht="6.96" customHeight="1">
      <c r="B25" s="43"/>
      <c r="C25" s="44"/>
      <c r="D25" s="44"/>
      <c r="E25" s="44"/>
      <c r="F25" s="44"/>
      <c r="G25" s="44"/>
      <c r="H25" s="44"/>
      <c r="I25" s="153"/>
      <c r="J25" s="44"/>
      <c r="K25" s="48"/>
    </row>
    <row r="26" s="1" customFormat="1" ht="6.96" customHeight="1">
      <c r="B26" s="43"/>
      <c r="C26" s="44"/>
      <c r="D26" s="103"/>
      <c r="E26" s="103"/>
      <c r="F26" s="103"/>
      <c r="G26" s="103"/>
      <c r="H26" s="103"/>
      <c r="I26" s="161"/>
      <c r="J26" s="103"/>
      <c r="K26" s="162"/>
    </row>
    <row r="27" s="1" customFormat="1" ht="25.44" customHeight="1">
      <c r="B27" s="43"/>
      <c r="C27" s="44"/>
      <c r="D27" s="163" t="s">
        <v>39</v>
      </c>
      <c r="E27" s="44"/>
      <c r="F27" s="44"/>
      <c r="G27" s="44"/>
      <c r="H27" s="44"/>
      <c r="I27" s="153"/>
      <c r="J27" s="164">
        <f>ROUND(J76,2)</f>
        <v>0</v>
      </c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14.4" customHeight="1">
      <c r="B29" s="43"/>
      <c r="C29" s="44"/>
      <c r="D29" s="44"/>
      <c r="E29" s="44"/>
      <c r="F29" s="49" t="s">
        <v>41</v>
      </c>
      <c r="G29" s="44"/>
      <c r="H29" s="44"/>
      <c r="I29" s="165" t="s">
        <v>40</v>
      </c>
      <c r="J29" s="49" t="s">
        <v>42</v>
      </c>
      <c r="K29" s="48"/>
    </row>
    <row r="30" s="1" customFormat="1" ht="14.4" customHeight="1">
      <c r="B30" s="43"/>
      <c r="C30" s="44"/>
      <c r="D30" s="52" t="s">
        <v>43</v>
      </c>
      <c r="E30" s="52" t="s">
        <v>44</v>
      </c>
      <c r="F30" s="166">
        <f>ROUND(SUM(BE76:BE113), 2)</f>
        <v>0</v>
      </c>
      <c r="G30" s="44"/>
      <c r="H30" s="44"/>
      <c r="I30" s="167">
        <v>0.20999999999999999</v>
      </c>
      <c r="J30" s="166">
        <f>ROUND(ROUND((SUM(BE76:BE113)), 2)*I30, 2)</f>
        <v>0</v>
      </c>
      <c r="K30" s="48"/>
    </row>
    <row r="31" s="1" customFormat="1" ht="14.4" customHeight="1">
      <c r="B31" s="43"/>
      <c r="C31" s="44"/>
      <c r="D31" s="44"/>
      <c r="E31" s="52" t="s">
        <v>45</v>
      </c>
      <c r="F31" s="166">
        <f>ROUND(SUM(BF76:BF113), 2)</f>
        <v>0</v>
      </c>
      <c r="G31" s="44"/>
      <c r="H31" s="44"/>
      <c r="I31" s="167">
        <v>0.14999999999999999</v>
      </c>
      <c r="J31" s="166">
        <f>ROUND(ROUND((SUM(BF76:BF113)), 2)*I31, 2)</f>
        <v>0</v>
      </c>
      <c r="K31" s="48"/>
    </row>
    <row r="32" hidden="1" s="1" customFormat="1" ht="14.4" customHeight="1">
      <c r="B32" s="43"/>
      <c r="C32" s="44"/>
      <c r="D32" s="44"/>
      <c r="E32" s="52" t="s">
        <v>46</v>
      </c>
      <c r="F32" s="166">
        <f>ROUND(SUM(BG76:BG113), 2)</f>
        <v>0</v>
      </c>
      <c r="G32" s="44"/>
      <c r="H32" s="44"/>
      <c r="I32" s="167">
        <v>0.20999999999999999</v>
      </c>
      <c r="J32" s="166">
        <v>0</v>
      </c>
      <c r="K32" s="48"/>
    </row>
    <row r="33" hidden="1" s="1" customFormat="1" ht="14.4" customHeight="1">
      <c r="B33" s="43"/>
      <c r="C33" s="44"/>
      <c r="D33" s="44"/>
      <c r="E33" s="52" t="s">
        <v>47</v>
      </c>
      <c r="F33" s="166">
        <f>ROUND(SUM(BH76:BH113), 2)</f>
        <v>0</v>
      </c>
      <c r="G33" s="44"/>
      <c r="H33" s="44"/>
      <c r="I33" s="167">
        <v>0.14999999999999999</v>
      </c>
      <c r="J33" s="166">
        <v>0</v>
      </c>
      <c r="K33" s="48"/>
    </row>
    <row r="34" hidden="1" s="1" customFormat="1" ht="14.4" customHeight="1">
      <c r="B34" s="43"/>
      <c r="C34" s="44"/>
      <c r="D34" s="44"/>
      <c r="E34" s="52" t="s">
        <v>48</v>
      </c>
      <c r="F34" s="166">
        <f>ROUND(SUM(BI76:BI113), 2)</f>
        <v>0</v>
      </c>
      <c r="G34" s="44"/>
      <c r="H34" s="44"/>
      <c r="I34" s="167">
        <v>0</v>
      </c>
      <c r="J34" s="166">
        <v>0</v>
      </c>
      <c r="K34" s="48"/>
    </row>
    <row r="35" s="1" customFormat="1" ht="6.96" customHeight="1">
      <c r="B35" s="43"/>
      <c r="C35" s="44"/>
      <c r="D35" s="44"/>
      <c r="E35" s="44"/>
      <c r="F35" s="44"/>
      <c r="G35" s="44"/>
      <c r="H35" s="44"/>
      <c r="I35" s="153"/>
      <c r="J35" s="44"/>
      <c r="K35" s="48"/>
    </row>
    <row r="36" s="1" customFormat="1" ht="25.44" customHeight="1">
      <c r="B36" s="43"/>
      <c r="C36" s="168"/>
      <c r="D36" s="169" t="s">
        <v>49</v>
      </c>
      <c r="E36" s="95"/>
      <c r="F36" s="95"/>
      <c r="G36" s="170" t="s">
        <v>50</v>
      </c>
      <c r="H36" s="171" t="s">
        <v>51</v>
      </c>
      <c r="I36" s="172"/>
      <c r="J36" s="173">
        <f>SUM(J27:J34)</f>
        <v>0</v>
      </c>
      <c r="K36" s="174"/>
    </row>
    <row r="37" s="1" customFormat="1" ht="14.4" customHeight="1">
      <c r="B37" s="64"/>
      <c r="C37" s="65"/>
      <c r="D37" s="65"/>
      <c r="E37" s="65"/>
      <c r="F37" s="65"/>
      <c r="G37" s="65"/>
      <c r="H37" s="65"/>
      <c r="I37" s="175"/>
      <c r="J37" s="65"/>
      <c r="K37" s="66"/>
    </row>
    <row r="41" s="1" customFormat="1" ht="6.96" customHeight="1">
      <c r="B41" s="176"/>
      <c r="C41" s="177"/>
      <c r="D41" s="177"/>
      <c r="E41" s="177"/>
      <c r="F41" s="177"/>
      <c r="G41" s="177"/>
      <c r="H41" s="177"/>
      <c r="I41" s="178"/>
      <c r="J41" s="177"/>
      <c r="K41" s="179"/>
    </row>
    <row r="42" s="1" customFormat="1" ht="36.96" customHeight="1">
      <c r="B42" s="43"/>
      <c r="C42" s="27" t="s">
        <v>188</v>
      </c>
      <c r="D42" s="44"/>
      <c r="E42" s="44"/>
      <c r="F42" s="44"/>
      <c r="G42" s="44"/>
      <c r="H42" s="44"/>
      <c r="I42" s="153"/>
      <c r="J42" s="44"/>
      <c r="K42" s="48"/>
    </row>
    <row r="43" s="1" customFormat="1" ht="6.96" customHeight="1">
      <c r="B43" s="43"/>
      <c r="C43" s="44"/>
      <c r="D43" s="44"/>
      <c r="E43" s="44"/>
      <c r="F43" s="44"/>
      <c r="G43" s="44"/>
      <c r="H43" s="44"/>
      <c r="I43" s="153"/>
      <c r="J43" s="44"/>
      <c r="K43" s="48"/>
    </row>
    <row r="44" s="1" customFormat="1" ht="14.4" customHeight="1">
      <c r="B44" s="43"/>
      <c r="C44" s="37" t="s">
        <v>18</v>
      </c>
      <c r="D44" s="44"/>
      <c r="E44" s="44"/>
      <c r="F44" s="44"/>
      <c r="G44" s="44"/>
      <c r="H44" s="44"/>
      <c r="I44" s="153"/>
      <c r="J44" s="44"/>
      <c r="K44" s="48"/>
    </row>
    <row r="45" s="1" customFormat="1" ht="16.5" customHeight="1">
      <c r="B45" s="43"/>
      <c r="C45" s="44"/>
      <c r="D45" s="44"/>
      <c r="E45" s="152" t="str">
        <f>E7</f>
        <v>Výměna kolejnic u ST Ústí n.L. v úseku Mělník - Děčín východ a navazujících tratích</v>
      </c>
      <c r="F45" s="37"/>
      <c r="G45" s="37"/>
      <c r="H45" s="37"/>
      <c r="I45" s="153"/>
      <c r="J45" s="44"/>
      <c r="K45" s="48"/>
    </row>
    <row r="46" s="1" customFormat="1" ht="14.4" customHeight="1">
      <c r="B46" s="43"/>
      <c r="C46" s="37" t="s">
        <v>184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7.25" customHeight="1">
      <c r="B47" s="43"/>
      <c r="C47" s="44"/>
      <c r="D47" s="44"/>
      <c r="E47" s="154" t="str">
        <f>E9</f>
        <v>08 - Materiál dodávaný objednatelem NEOCEŇOVAT</v>
      </c>
      <c r="F47" s="44"/>
      <c r="G47" s="44"/>
      <c r="H47" s="44"/>
      <c r="I47" s="153"/>
      <c r="J47" s="44"/>
      <c r="K47" s="48"/>
    </row>
    <row r="48" s="1" customFormat="1" ht="6.96" customHeight="1">
      <c r="B48" s="43"/>
      <c r="C48" s="44"/>
      <c r="D48" s="44"/>
      <c r="E48" s="44"/>
      <c r="F48" s="44"/>
      <c r="G48" s="44"/>
      <c r="H48" s="44"/>
      <c r="I48" s="153"/>
      <c r="J48" s="44"/>
      <c r="K48" s="48"/>
    </row>
    <row r="49" s="1" customFormat="1" ht="18" customHeight="1">
      <c r="B49" s="43"/>
      <c r="C49" s="37" t="s">
        <v>23</v>
      </c>
      <c r="D49" s="44"/>
      <c r="E49" s="44"/>
      <c r="F49" s="32" t="str">
        <f>F12</f>
        <v>trať 072, 073, 081, 083 a 130</v>
      </c>
      <c r="G49" s="44"/>
      <c r="H49" s="44"/>
      <c r="I49" s="155" t="s">
        <v>25</v>
      </c>
      <c r="J49" s="156" t="str">
        <f>IF(J12="","",J12)</f>
        <v>17. 10. 2018</v>
      </c>
      <c r="K49" s="48"/>
    </row>
    <row r="50" s="1" customFormat="1" ht="6.96" customHeight="1">
      <c r="B50" s="43"/>
      <c r="C50" s="44"/>
      <c r="D50" s="44"/>
      <c r="E50" s="44"/>
      <c r="F50" s="44"/>
      <c r="G50" s="44"/>
      <c r="H50" s="44"/>
      <c r="I50" s="153"/>
      <c r="J50" s="44"/>
      <c r="K50" s="48"/>
    </row>
    <row r="51" s="1" customFormat="1">
      <c r="B51" s="43"/>
      <c r="C51" s="37" t="s">
        <v>27</v>
      </c>
      <c r="D51" s="44"/>
      <c r="E51" s="44"/>
      <c r="F51" s="32" t="str">
        <f>E15</f>
        <v>SŽDC s.o., OŘ Ústí n.L., ST Ústí n.L.</v>
      </c>
      <c r="G51" s="44"/>
      <c r="H51" s="44"/>
      <c r="I51" s="155" t="s">
        <v>35</v>
      </c>
      <c r="J51" s="41" t="str">
        <f>E21</f>
        <v xml:space="preserve"> </v>
      </c>
      <c r="K51" s="48"/>
    </row>
    <row r="52" s="1" customFormat="1" ht="14.4" customHeight="1">
      <c r="B52" s="43"/>
      <c r="C52" s="37" t="s">
        <v>33</v>
      </c>
      <c r="D52" s="44"/>
      <c r="E52" s="44"/>
      <c r="F52" s="32" t="str">
        <f>IF(E18="","",E18)</f>
        <v/>
      </c>
      <c r="G52" s="44"/>
      <c r="H52" s="44"/>
      <c r="I52" s="153"/>
      <c r="J52" s="180"/>
      <c r="K52" s="48"/>
    </row>
    <row r="53" s="1" customFormat="1" ht="10.32" customHeight="1">
      <c r="B53" s="43"/>
      <c r="C53" s="44"/>
      <c r="D53" s="44"/>
      <c r="E53" s="44"/>
      <c r="F53" s="44"/>
      <c r="G53" s="44"/>
      <c r="H53" s="44"/>
      <c r="I53" s="153"/>
      <c r="J53" s="44"/>
      <c r="K53" s="48"/>
    </row>
    <row r="54" s="1" customFormat="1" ht="29.28" customHeight="1">
      <c r="B54" s="43"/>
      <c r="C54" s="181" t="s">
        <v>189</v>
      </c>
      <c r="D54" s="168"/>
      <c r="E54" s="168"/>
      <c r="F54" s="168"/>
      <c r="G54" s="168"/>
      <c r="H54" s="168"/>
      <c r="I54" s="182"/>
      <c r="J54" s="183" t="s">
        <v>190</v>
      </c>
      <c r="K54" s="184"/>
    </row>
    <row r="55" s="1" customFormat="1" ht="10.32" customHeight="1">
      <c r="B55" s="43"/>
      <c r="C55" s="44"/>
      <c r="D55" s="44"/>
      <c r="E55" s="44"/>
      <c r="F55" s="44"/>
      <c r="G55" s="44"/>
      <c r="H55" s="44"/>
      <c r="I55" s="153"/>
      <c r="J55" s="44"/>
      <c r="K55" s="48"/>
    </row>
    <row r="56" s="1" customFormat="1" ht="29.28" customHeight="1">
      <c r="B56" s="43"/>
      <c r="C56" s="185" t="s">
        <v>191</v>
      </c>
      <c r="D56" s="44"/>
      <c r="E56" s="44"/>
      <c r="F56" s="44"/>
      <c r="G56" s="44"/>
      <c r="H56" s="44"/>
      <c r="I56" s="153"/>
      <c r="J56" s="164">
        <f>J76</f>
        <v>0</v>
      </c>
      <c r="K56" s="48"/>
      <c r="AU56" s="21" t="s">
        <v>192</v>
      </c>
    </row>
    <row r="57" s="1" customFormat="1" ht="21.84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6.96" customHeight="1">
      <c r="B58" s="64"/>
      <c r="C58" s="65"/>
      <c r="D58" s="65"/>
      <c r="E58" s="65"/>
      <c r="F58" s="65"/>
      <c r="G58" s="65"/>
      <c r="H58" s="65"/>
      <c r="I58" s="175"/>
      <c r="J58" s="65"/>
      <c r="K58" s="66"/>
    </row>
    <row r="62" s="1" customFormat="1" ht="6.96" customHeight="1">
      <c r="B62" s="67"/>
      <c r="C62" s="68"/>
      <c r="D62" s="68"/>
      <c r="E62" s="68"/>
      <c r="F62" s="68"/>
      <c r="G62" s="68"/>
      <c r="H62" s="68"/>
      <c r="I62" s="178"/>
      <c r="J62" s="68"/>
      <c r="K62" s="68"/>
      <c r="L62" s="69"/>
    </row>
    <row r="63" s="1" customFormat="1" ht="36.96" customHeight="1">
      <c r="B63" s="43"/>
      <c r="C63" s="70" t="s">
        <v>193</v>
      </c>
      <c r="D63" s="71"/>
      <c r="E63" s="71"/>
      <c r="F63" s="71"/>
      <c r="G63" s="71"/>
      <c r="H63" s="71"/>
      <c r="I63" s="186"/>
      <c r="J63" s="71"/>
      <c r="K63" s="71"/>
      <c r="L63" s="69"/>
    </row>
    <row r="64" s="1" customFormat="1" ht="6.96" customHeight="1">
      <c r="B64" s="43"/>
      <c r="C64" s="71"/>
      <c r="D64" s="71"/>
      <c r="E64" s="71"/>
      <c r="F64" s="71"/>
      <c r="G64" s="71"/>
      <c r="H64" s="71"/>
      <c r="I64" s="186"/>
      <c r="J64" s="71"/>
      <c r="K64" s="71"/>
      <c r="L64" s="69"/>
    </row>
    <row r="65" s="1" customFormat="1" ht="14.4" customHeight="1">
      <c r="B65" s="43"/>
      <c r="C65" s="73" t="s">
        <v>18</v>
      </c>
      <c r="D65" s="71"/>
      <c r="E65" s="71"/>
      <c r="F65" s="71"/>
      <c r="G65" s="71"/>
      <c r="H65" s="71"/>
      <c r="I65" s="186"/>
      <c r="J65" s="71"/>
      <c r="K65" s="71"/>
      <c r="L65" s="69"/>
    </row>
    <row r="66" s="1" customFormat="1" ht="16.5" customHeight="1">
      <c r="B66" s="43"/>
      <c r="C66" s="71"/>
      <c r="D66" s="71"/>
      <c r="E66" s="187" t="str">
        <f>E7</f>
        <v>Výměna kolejnic u ST Ústí n.L. v úseku Mělník - Děčín východ a navazujících tratích</v>
      </c>
      <c r="F66" s="73"/>
      <c r="G66" s="73"/>
      <c r="H66" s="73"/>
      <c r="I66" s="186"/>
      <c r="J66" s="71"/>
      <c r="K66" s="71"/>
      <c r="L66" s="69"/>
    </row>
    <row r="67" s="1" customFormat="1" ht="14.4" customHeight="1">
      <c r="B67" s="43"/>
      <c r="C67" s="73" t="s">
        <v>184</v>
      </c>
      <c r="D67" s="71"/>
      <c r="E67" s="71"/>
      <c r="F67" s="71"/>
      <c r="G67" s="71"/>
      <c r="H67" s="71"/>
      <c r="I67" s="186"/>
      <c r="J67" s="71"/>
      <c r="K67" s="71"/>
      <c r="L67" s="69"/>
    </row>
    <row r="68" s="1" customFormat="1" ht="17.25" customHeight="1">
      <c r="B68" s="43"/>
      <c r="C68" s="71"/>
      <c r="D68" s="71"/>
      <c r="E68" s="79" t="str">
        <f>E9</f>
        <v>08 - Materiál dodávaný objednatelem NEOCEŇOVAT</v>
      </c>
      <c r="F68" s="71"/>
      <c r="G68" s="71"/>
      <c r="H68" s="71"/>
      <c r="I68" s="186"/>
      <c r="J68" s="71"/>
      <c r="K68" s="71"/>
      <c r="L68" s="69"/>
    </row>
    <row r="69" s="1" customFormat="1" ht="6.96" customHeight="1">
      <c r="B69" s="43"/>
      <c r="C69" s="71"/>
      <c r="D69" s="71"/>
      <c r="E69" s="71"/>
      <c r="F69" s="71"/>
      <c r="G69" s="71"/>
      <c r="H69" s="71"/>
      <c r="I69" s="186"/>
      <c r="J69" s="71"/>
      <c r="K69" s="71"/>
      <c r="L69" s="69"/>
    </row>
    <row r="70" s="1" customFormat="1" ht="18" customHeight="1">
      <c r="B70" s="43"/>
      <c r="C70" s="73" t="s">
        <v>23</v>
      </c>
      <c r="D70" s="71"/>
      <c r="E70" s="71"/>
      <c r="F70" s="190" t="str">
        <f>F12</f>
        <v>trať 072, 073, 081, 083 a 130</v>
      </c>
      <c r="G70" s="71"/>
      <c r="H70" s="71"/>
      <c r="I70" s="191" t="s">
        <v>25</v>
      </c>
      <c r="J70" s="82" t="str">
        <f>IF(J12="","",J12)</f>
        <v>17. 10. 2018</v>
      </c>
      <c r="K70" s="71"/>
      <c r="L70" s="69"/>
    </row>
    <row r="71" s="1" customFormat="1" ht="6.96" customHeight="1">
      <c r="B71" s="43"/>
      <c r="C71" s="71"/>
      <c r="D71" s="71"/>
      <c r="E71" s="71"/>
      <c r="F71" s="71"/>
      <c r="G71" s="71"/>
      <c r="H71" s="71"/>
      <c r="I71" s="186"/>
      <c r="J71" s="71"/>
      <c r="K71" s="71"/>
      <c r="L71" s="69"/>
    </row>
    <row r="72" s="1" customFormat="1">
      <c r="B72" s="43"/>
      <c r="C72" s="73" t="s">
        <v>27</v>
      </c>
      <c r="D72" s="71"/>
      <c r="E72" s="71"/>
      <c r="F72" s="190" t="str">
        <f>E15</f>
        <v>SŽDC s.o., OŘ Ústí n.L., ST Ústí n.L.</v>
      </c>
      <c r="G72" s="71"/>
      <c r="H72" s="71"/>
      <c r="I72" s="191" t="s">
        <v>35</v>
      </c>
      <c r="J72" s="190" t="str">
        <f>E21</f>
        <v xml:space="preserve"> </v>
      </c>
      <c r="K72" s="71"/>
      <c r="L72" s="69"/>
    </row>
    <row r="73" s="1" customFormat="1" ht="14.4" customHeight="1">
      <c r="B73" s="43"/>
      <c r="C73" s="73" t="s">
        <v>33</v>
      </c>
      <c r="D73" s="71"/>
      <c r="E73" s="71"/>
      <c r="F73" s="190" t="str">
        <f>IF(E18="","",E18)</f>
        <v/>
      </c>
      <c r="G73" s="71"/>
      <c r="H73" s="71"/>
      <c r="I73" s="186"/>
      <c r="J73" s="71"/>
      <c r="K73" s="71"/>
      <c r="L73" s="69"/>
    </row>
    <row r="74" s="1" customFormat="1" ht="10.32" customHeight="1">
      <c r="B74" s="43"/>
      <c r="C74" s="71"/>
      <c r="D74" s="71"/>
      <c r="E74" s="71"/>
      <c r="F74" s="71"/>
      <c r="G74" s="71"/>
      <c r="H74" s="71"/>
      <c r="I74" s="186"/>
      <c r="J74" s="71"/>
      <c r="K74" s="71"/>
      <c r="L74" s="69"/>
    </row>
    <row r="75" s="8" customFormat="1" ht="29.28" customHeight="1">
      <c r="B75" s="192"/>
      <c r="C75" s="193" t="s">
        <v>194</v>
      </c>
      <c r="D75" s="194" t="s">
        <v>58</v>
      </c>
      <c r="E75" s="194" t="s">
        <v>54</v>
      </c>
      <c r="F75" s="194" t="s">
        <v>195</v>
      </c>
      <c r="G75" s="194" t="s">
        <v>196</v>
      </c>
      <c r="H75" s="194" t="s">
        <v>197</v>
      </c>
      <c r="I75" s="195" t="s">
        <v>198</v>
      </c>
      <c r="J75" s="194" t="s">
        <v>190</v>
      </c>
      <c r="K75" s="196" t="s">
        <v>199</v>
      </c>
      <c r="L75" s="197"/>
      <c r="M75" s="99" t="s">
        <v>200</v>
      </c>
      <c r="N75" s="100" t="s">
        <v>43</v>
      </c>
      <c r="O75" s="100" t="s">
        <v>201</v>
      </c>
      <c r="P75" s="100" t="s">
        <v>202</v>
      </c>
      <c r="Q75" s="100" t="s">
        <v>203</v>
      </c>
      <c r="R75" s="100" t="s">
        <v>204</v>
      </c>
      <c r="S75" s="100" t="s">
        <v>205</v>
      </c>
      <c r="T75" s="101" t="s">
        <v>206</v>
      </c>
    </row>
    <row r="76" s="1" customFormat="1" ht="29.28" customHeight="1">
      <c r="B76" s="43"/>
      <c r="C76" s="105" t="s">
        <v>191</v>
      </c>
      <c r="D76" s="71"/>
      <c r="E76" s="71"/>
      <c r="F76" s="71"/>
      <c r="G76" s="71"/>
      <c r="H76" s="71"/>
      <c r="I76" s="186"/>
      <c r="J76" s="198">
        <f>BK76</f>
        <v>0</v>
      </c>
      <c r="K76" s="71"/>
      <c r="L76" s="69"/>
      <c r="M76" s="102"/>
      <c r="N76" s="103"/>
      <c r="O76" s="103"/>
      <c r="P76" s="199">
        <f>SUM(P77:P113)</f>
        <v>0</v>
      </c>
      <c r="Q76" s="103"/>
      <c r="R76" s="199">
        <f>SUM(R77:R113)</f>
        <v>500.84375999999997</v>
      </c>
      <c r="S76" s="103"/>
      <c r="T76" s="200">
        <f>SUM(T77:T113)</f>
        <v>0</v>
      </c>
      <c r="AT76" s="21" t="s">
        <v>72</v>
      </c>
      <c r="AU76" s="21" t="s">
        <v>192</v>
      </c>
      <c r="BK76" s="201">
        <f>SUM(BK77:BK113)</f>
        <v>0</v>
      </c>
    </row>
    <row r="77" s="1" customFormat="1" ht="25.5" customHeight="1">
      <c r="B77" s="43"/>
      <c r="C77" s="238" t="s">
        <v>80</v>
      </c>
      <c r="D77" s="238" t="s">
        <v>232</v>
      </c>
      <c r="E77" s="239" t="s">
        <v>1041</v>
      </c>
      <c r="F77" s="240" t="s">
        <v>1042</v>
      </c>
      <c r="G77" s="241" t="s">
        <v>210</v>
      </c>
      <c r="H77" s="242">
        <v>48</v>
      </c>
      <c r="I77" s="243"/>
      <c r="J77" s="244">
        <f>ROUND(I77*H77,2)</f>
        <v>0</v>
      </c>
      <c r="K77" s="240" t="s">
        <v>211</v>
      </c>
      <c r="L77" s="245"/>
      <c r="M77" s="246" t="s">
        <v>21</v>
      </c>
      <c r="N77" s="247" t="s">
        <v>44</v>
      </c>
      <c r="O77" s="44"/>
      <c r="P77" s="211">
        <f>O77*H77</f>
        <v>0</v>
      </c>
      <c r="Q77" s="211">
        <v>7.2035999999999998</v>
      </c>
      <c r="R77" s="211">
        <f>Q77*H77</f>
        <v>345.77279999999996</v>
      </c>
      <c r="S77" s="211">
        <v>0</v>
      </c>
      <c r="T77" s="212">
        <f>S77*H77</f>
        <v>0</v>
      </c>
      <c r="AR77" s="21" t="s">
        <v>235</v>
      </c>
      <c r="AT77" s="21" t="s">
        <v>232</v>
      </c>
      <c r="AU77" s="21" t="s">
        <v>73</v>
      </c>
      <c r="AY77" s="21" t="s">
        <v>213</v>
      </c>
      <c r="BE77" s="213">
        <f>IF(N77="základní",J77,0)</f>
        <v>0</v>
      </c>
      <c r="BF77" s="213">
        <f>IF(N77="snížená",J77,0)</f>
        <v>0</v>
      </c>
      <c r="BG77" s="213">
        <f>IF(N77="zákl. přenesená",J77,0)</f>
        <v>0</v>
      </c>
      <c r="BH77" s="213">
        <f>IF(N77="sníž. přenesená",J77,0)</f>
        <v>0</v>
      </c>
      <c r="BI77" s="213">
        <f>IF(N77="nulová",J77,0)</f>
        <v>0</v>
      </c>
      <c r="BJ77" s="21" t="s">
        <v>80</v>
      </c>
      <c r="BK77" s="213">
        <f>ROUND(I77*H77,2)</f>
        <v>0</v>
      </c>
      <c r="BL77" s="21" t="s">
        <v>212</v>
      </c>
      <c r="BM77" s="21" t="s">
        <v>1043</v>
      </c>
    </row>
    <row r="78" s="9" customFormat="1">
      <c r="B78" s="217"/>
      <c r="C78" s="218"/>
      <c r="D78" s="214" t="s">
        <v>217</v>
      </c>
      <c r="E78" s="219" t="s">
        <v>21</v>
      </c>
      <c r="F78" s="220" t="s">
        <v>1044</v>
      </c>
      <c r="G78" s="218"/>
      <c r="H78" s="221">
        <v>5</v>
      </c>
      <c r="I78" s="222"/>
      <c r="J78" s="218"/>
      <c r="K78" s="218"/>
      <c r="L78" s="223"/>
      <c r="M78" s="224"/>
      <c r="N78" s="225"/>
      <c r="O78" s="225"/>
      <c r="P78" s="225"/>
      <c r="Q78" s="225"/>
      <c r="R78" s="225"/>
      <c r="S78" s="225"/>
      <c r="T78" s="226"/>
      <c r="AT78" s="227" t="s">
        <v>217</v>
      </c>
      <c r="AU78" s="227" t="s">
        <v>73</v>
      </c>
      <c r="AV78" s="9" t="s">
        <v>82</v>
      </c>
      <c r="AW78" s="9" t="s">
        <v>37</v>
      </c>
      <c r="AX78" s="9" t="s">
        <v>73</v>
      </c>
      <c r="AY78" s="227" t="s">
        <v>213</v>
      </c>
    </row>
    <row r="79" s="9" customFormat="1">
      <c r="B79" s="217"/>
      <c r="C79" s="218"/>
      <c r="D79" s="214" t="s">
        <v>217</v>
      </c>
      <c r="E79" s="219" t="s">
        <v>21</v>
      </c>
      <c r="F79" s="220" t="s">
        <v>1045</v>
      </c>
      <c r="G79" s="218"/>
      <c r="H79" s="221">
        <v>3</v>
      </c>
      <c r="I79" s="222"/>
      <c r="J79" s="218"/>
      <c r="K79" s="218"/>
      <c r="L79" s="223"/>
      <c r="M79" s="224"/>
      <c r="N79" s="225"/>
      <c r="O79" s="225"/>
      <c r="P79" s="225"/>
      <c r="Q79" s="225"/>
      <c r="R79" s="225"/>
      <c r="S79" s="225"/>
      <c r="T79" s="226"/>
      <c r="AT79" s="227" t="s">
        <v>217</v>
      </c>
      <c r="AU79" s="227" t="s">
        <v>73</v>
      </c>
      <c r="AV79" s="9" t="s">
        <v>82</v>
      </c>
      <c r="AW79" s="9" t="s">
        <v>37</v>
      </c>
      <c r="AX79" s="9" t="s">
        <v>73</v>
      </c>
      <c r="AY79" s="227" t="s">
        <v>213</v>
      </c>
    </row>
    <row r="80" s="9" customFormat="1">
      <c r="B80" s="217"/>
      <c r="C80" s="218"/>
      <c r="D80" s="214" t="s">
        <v>217</v>
      </c>
      <c r="E80" s="219" t="s">
        <v>21</v>
      </c>
      <c r="F80" s="220" t="s">
        <v>1046</v>
      </c>
      <c r="G80" s="218"/>
      <c r="H80" s="221">
        <v>2</v>
      </c>
      <c r="I80" s="222"/>
      <c r="J80" s="218"/>
      <c r="K80" s="218"/>
      <c r="L80" s="223"/>
      <c r="M80" s="224"/>
      <c r="N80" s="225"/>
      <c r="O80" s="225"/>
      <c r="P80" s="225"/>
      <c r="Q80" s="225"/>
      <c r="R80" s="225"/>
      <c r="S80" s="225"/>
      <c r="T80" s="226"/>
      <c r="AT80" s="227" t="s">
        <v>217</v>
      </c>
      <c r="AU80" s="227" t="s">
        <v>73</v>
      </c>
      <c r="AV80" s="9" t="s">
        <v>82</v>
      </c>
      <c r="AW80" s="9" t="s">
        <v>37</v>
      </c>
      <c r="AX80" s="9" t="s">
        <v>73</v>
      </c>
      <c r="AY80" s="227" t="s">
        <v>213</v>
      </c>
    </row>
    <row r="81" s="9" customFormat="1">
      <c r="B81" s="217"/>
      <c r="C81" s="218"/>
      <c r="D81" s="214" t="s">
        <v>217</v>
      </c>
      <c r="E81" s="219" t="s">
        <v>21</v>
      </c>
      <c r="F81" s="220" t="s">
        <v>1047</v>
      </c>
      <c r="G81" s="218"/>
      <c r="H81" s="221">
        <v>3</v>
      </c>
      <c r="I81" s="222"/>
      <c r="J81" s="218"/>
      <c r="K81" s="218"/>
      <c r="L81" s="223"/>
      <c r="M81" s="224"/>
      <c r="N81" s="225"/>
      <c r="O81" s="225"/>
      <c r="P81" s="225"/>
      <c r="Q81" s="225"/>
      <c r="R81" s="225"/>
      <c r="S81" s="225"/>
      <c r="T81" s="226"/>
      <c r="AT81" s="227" t="s">
        <v>217</v>
      </c>
      <c r="AU81" s="227" t="s">
        <v>73</v>
      </c>
      <c r="AV81" s="9" t="s">
        <v>82</v>
      </c>
      <c r="AW81" s="9" t="s">
        <v>37</v>
      </c>
      <c r="AX81" s="9" t="s">
        <v>73</v>
      </c>
      <c r="AY81" s="227" t="s">
        <v>213</v>
      </c>
    </row>
    <row r="82" s="9" customFormat="1">
      <c r="B82" s="217"/>
      <c r="C82" s="218"/>
      <c r="D82" s="214" t="s">
        <v>217</v>
      </c>
      <c r="E82" s="219" t="s">
        <v>21</v>
      </c>
      <c r="F82" s="220" t="s">
        <v>1048</v>
      </c>
      <c r="G82" s="218"/>
      <c r="H82" s="221">
        <v>2</v>
      </c>
      <c r="I82" s="222"/>
      <c r="J82" s="218"/>
      <c r="K82" s="218"/>
      <c r="L82" s="223"/>
      <c r="M82" s="224"/>
      <c r="N82" s="225"/>
      <c r="O82" s="225"/>
      <c r="P82" s="225"/>
      <c r="Q82" s="225"/>
      <c r="R82" s="225"/>
      <c r="S82" s="225"/>
      <c r="T82" s="226"/>
      <c r="AT82" s="227" t="s">
        <v>217</v>
      </c>
      <c r="AU82" s="227" t="s">
        <v>73</v>
      </c>
      <c r="AV82" s="9" t="s">
        <v>82</v>
      </c>
      <c r="AW82" s="9" t="s">
        <v>37</v>
      </c>
      <c r="AX82" s="9" t="s">
        <v>73</v>
      </c>
      <c r="AY82" s="227" t="s">
        <v>213</v>
      </c>
    </row>
    <row r="83" s="9" customFormat="1">
      <c r="B83" s="217"/>
      <c r="C83" s="218"/>
      <c r="D83" s="214" t="s">
        <v>217</v>
      </c>
      <c r="E83" s="219" t="s">
        <v>21</v>
      </c>
      <c r="F83" s="220" t="s">
        <v>1049</v>
      </c>
      <c r="G83" s="218"/>
      <c r="H83" s="221">
        <v>5</v>
      </c>
      <c r="I83" s="222"/>
      <c r="J83" s="218"/>
      <c r="K83" s="218"/>
      <c r="L83" s="223"/>
      <c r="M83" s="224"/>
      <c r="N83" s="225"/>
      <c r="O83" s="225"/>
      <c r="P83" s="225"/>
      <c r="Q83" s="225"/>
      <c r="R83" s="225"/>
      <c r="S83" s="225"/>
      <c r="T83" s="226"/>
      <c r="AT83" s="227" t="s">
        <v>217</v>
      </c>
      <c r="AU83" s="227" t="s">
        <v>73</v>
      </c>
      <c r="AV83" s="9" t="s">
        <v>82</v>
      </c>
      <c r="AW83" s="9" t="s">
        <v>37</v>
      </c>
      <c r="AX83" s="9" t="s">
        <v>73</v>
      </c>
      <c r="AY83" s="227" t="s">
        <v>213</v>
      </c>
    </row>
    <row r="84" s="9" customFormat="1">
      <c r="B84" s="217"/>
      <c r="C84" s="218"/>
      <c r="D84" s="214" t="s">
        <v>217</v>
      </c>
      <c r="E84" s="219" t="s">
        <v>21</v>
      </c>
      <c r="F84" s="220" t="s">
        <v>1050</v>
      </c>
      <c r="G84" s="218"/>
      <c r="H84" s="221">
        <v>3</v>
      </c>
      <c r="I84" s="222"/>
      <c r="J84" s="218"/>
      <c r="K84" s="218"/>
      <c r="L84" s="223"/>
      <c r="M84" s="224"/>
      <c r="N84" s="225"/>
      <c r="O84" s="225"/>
      <c r="P84" s="225"/>
      <c r="Q84" s="225"/>
      <c r="R84" s="225"/>
      <c r="S84" s="225"/>
      <c r="T84" s="226"/>
      <c r="AT84" s="227" t="s">
        <v>217</v>
      </c>
      <c r="AU84" s="227" t="s">
        <v>73</v>
      </c>
      <c r="AV84" s="9" t="s">
        <v>82</v>
      </c>
      <c r="AW84" s="9" t="s">
        <v>37</v>
      </c>
      <c r="AX84" s="9" t="s">
        <v>73</v>
      </c>
      <c r="AY84" s="227" t="s">
        <v>213</v>
      </c>
    </row>
    <row r="85" s="9" customFormat="1">
      <c r="B85" s="217"/>
      <c r="C85" s="218"/>
      <c r="D85" s="214" t="s">
        <v>217</v>
      </c>
      <c r="E85" s="219" t="s">
        <v>21</v>
      </c>
      <c r="F85" s="220" t="s">
        <v>1051</v>
      </c>
      <c r="G85" s="218"/>
      <c r="H85" s="221">
        <v>3</v>
      </c>
      <c r="I85" s="222"/>
      <c r="J85" s="218"/>
      <c r="K85" s="218"/>
      <c r="L85" s="223"/>
      <c r="M85" s="224"/>
      <c r="N85" s="225"/>
      <c r="O85" s="225"/>
      <c r="P85" s="225"/>
      <c r="Q85" s="225"/>
      <c r="R85" s="225"/>
      <c r="S85" s="225"/>
      <c r="T85" s="226"/>
      <c r="AT85" s="227" t="s">
        <v>217</v>
      </c>
      <c r="AU85" s="227" t="s">
        <v>73</v>
      </c>
      <c r="AV85" s="9" t="s">
        <v>82</v>
      </c>
      <c r="AW85" s="9" t="s">
        <v>37</v>
      </c>
      <c r="AX85" s="9" t="s">
        <v>73</v>
      </c>
      <c r="AY85" s="227" t="s">
        <v>213</v>
      </c>
    </row>
    <row r="86" s="9" customFormat="1">
      <c r="B86" s="217"/>
      <c r="C86" s="218"/>
      <c r="D86" s="214" t="s">
        <v>217</v>
      </c>
      <c r="E86" s="219" t="s">
        <v>21</v>
      </c>
      <c r="F86" s="220" t="s">
        <v>1052</v>
      </c>
      <c r="G86" s="218"/>
      <c r="H86" s="221">
        <v>4</v>
      </c>
      <c r="I86" s="222"/>
      <c r="J86" s="218"/>
      <c r="K86" s="218"/>
      <c r="L86" s="223"/>
      <c r="M86" s="224"/>
      <c r="N86" s="225"/>
      <c r="O86" s="225"/>
      <c r="P86" s="225"/>
      <c r="Q86" s="225"/>
      <c r="R86" s="225"/>
      <c r="S86" s="225"/>
      <c r="T86" s="226"/>
      <c r="AT86" s="227" t="s">
        <v>217</v>
      </c>
      <c r="AU86" s="227" t="s">
        <v>73</v>
      </c>
      <c r="AV86" s="9" t="s">
        <v>82</v>
      </c>
      <c r="AW86" s="9" t="s">
        <v>37</v>
      </c>
      <c r="AX86" s="9" t="s">
        <v>73</v>
      </c>
      <c r="AY86" s="227" t="s">
        <v>213</v>
      </c>
    </row>
    <row r="87" s="9" customFormat="1">
      <c r="B87" s="217"/>
      <c r="C87" s="218"/>
      <c r="D87" s="214" t="s">
        <v>217</v>
      </c>
      <c r="E87" s="219" t="s">
        <v>21</v>
      </c>
      <c r="F87" s="220" t="s">
        <v>1053</v>
      </c>
      <c r="G87" s="218"/>
      <c r="H87" s="221">
        <v>5</v>
      </c>
      <c r="I87" s="222"/>
      <c r="J87" s="218"/>
      <c r="K87" s="218"/>
      <c r="L87" s="223"/>
      <c r="M87" s="224"/>
      <c r="N87" s="225"/>
      <c r="O87" s="225"/>
      <c r="P87" s="225"/>
      <c r="Q87" s="225"/>
      <c r="R87" s="225"/>
      <c r="S87" s="225"/>
      <c r="T87" s="226"/>
      <c r="AT87" s="227" t="s">
        <v>217</v>
      </c>
      <c r="AU87" s="227" t="s">
        <v>73</v>
      </c>
      <c r="AV87" s="9" t="s">
        <v>82</v>
      </c>
      <c r="AW87" s="9" t="s">
        <v>37</v>
      </c>
      <c r="AX87" s="9" t="s">
        <v>73</v>
      </c>
      <c r="AY87" s="227" t="s">
        <v>213</v>
      </c>
    </row>
    <row r="88" s="9" customFormat="1">
      <c r="B88" s="217"/>
      <c r="C88" s="218"/>
      <c r="D88" s="214" t="s">
        <v>217</v>
      </c>
      <c r="E88" s="219" t="s">
        <v>21</v>
      </c>
      <c r="F88" s="220" t="s">
        <v>1054</v>
      </c>
      <c r="G88" s="218"/>
      <c r="H88" s="221">
        <v>3</v>
      </c>
      <c r="I88" s="222"/>
      <c r="J88" s="218"/>
      <c r="K88" s="218"/>
      <c r="L88" s="223"/>
      <c r="M88" s="224"/>
      <c r="N88" s="225"/>
      <c r="O88" s="225"/>
      <c r="P88" s="225"/>
      <c r="Q88" s="225"/>
      <c r="R88" s="225"/>
      <c r="S88" s="225"/>
      <c r="T88" s="226"/>
      <c r="AT88" s="227" t="s">
        <v>217</v>
      </c>
      <c r="AU88" s="227" t="s">
        <v>73</v>
      </c>
      <c r="AV88" s="9" t="s">
        <v>82</v>
      </c>
      <c r="AW88" s="9" t="s">
        <v>37</v>
      </c>
      <c r="AX88" s="9" t="s">
        <v>73</v>
      </c>
      <c r="AY88" s="227" t="s">
        <v>213</v>
      </c>
    </row>
    <row r="89" s="9" customFormat="1">
      <c r="B89" s="217"/>
      <c r="C89" s="218"/>
      <c r="D89" s="214" t="s">
        <v>217</v>
      </c>
      <c r="E89" s="219" t="s">
        <v>21</v>
      </c>
      <c r="F89" s="220" t="s">
        <v>1055</v>
      </c>
      <c r="G89" s="218"/>
      <c r="H89" s="221">
        <v>2</v>
      </c>
      <c r="I89" s="222"/>
      <c r="J89" s="218"/>
      <c r="K89" s="218"/>
      <c r="L89" s="223"/>
      <c r="M89" s="224"/>
      <c r="N89" s="225"/>
      <c r="O89" s="225"/>
      <c r="P89" s="225"/>
      <c r="Q89" s="225"/>
      <c r="R89" s="225"/>
      <c r="S89" s="225"/>
      <c r="T89" s="226"/>
      <c r="AT89" s="227" t="s">
        <v>217</v>
      </c>
      <c r="AU89" s="227" t="s">
        <v>73</v>
      </c>
      <c r="AV89" s="9" t="s">
        <v>82</v>
      </c>
      <c r="AW89" s="9" t="s">
        <v>37</v>
      </c>
      <c r="AX89" s="9" t="s">
        <v>73</v>
      </c>
      <c r="AY89" s="227" t="s">
        <v>213</v>
      </c>
    </row>
    <row r="90" s="9" customFormat="1">
      <c r="B90" s="217"/>
      <c r="C90" s="218"/>
      <c r="D90" s="214" t="s">
        <v>217</v>
      </c>
      <c r="E90" s="219" t="s">
        <v>21</v>
      </c>
      <c r="F90" s="220" t="s">
        <v>1056</v>
      </c>
      <c r="G90" s="218"/>
      <c r="H90" s="221">
        <v>1</v>
      </c>
      <c r="I90" s="222"/>
      <c r="J90" s="218"/>
      <c r="K90" s="218"/>
      <c r="L90" s="223"/>
      <c r="M90" s="224"/>
      <c r="N90" s="225"/>
      <c r="O90" s="225"/>
      <c r="P90" s="225"/>
      <c r="Q90" s="225"/>
      <c r="R90" s="225"/>
      <c r="S90" s="225"/>
      <c r="T90" s="226"/>
      <c r="AT90" s="227" t="s">
        <v>217</v>
      </c>
      <c r="AU90" s="227" t="s">
        <v>73</v>
      </c>
      <c r="AV90" s="9" t="s">
        <v>82</v>
      </c>
      <c r="AW90" s="9" t="s">
        <v>37</v>
      </c>
      <c r="AX90" s="9" t="s">
        <v>73</v>
      </c>
      <c r="AY90" s="227" t="s">
        <v>213</v>
      </c>
    </row>
    <row r="91" s="9" customFormat="1">
      <c r="B91" s="217"/>
      <c r="C91" s="218"/>
      <c r="D91" s="214" t="s">
        <v>217</v>
      </c>
      <c r="E91" s="219" t="s">
        <v>21</v>
      </c>
      <c r="F91" s="220" t="s">
        <v>1057</v>
      </c>
      <c r="G91" s="218"/>
      <c r="H91" s="221">
        <v>2</v>
      </c>
      <c r="I91" s="222"/>
      <c r="J91" s="218"/>
      <c r="K91" s="218"/>
      <c r="L91" s="223"/>
      <c r="M91" s="224"/>
      <c r="N91" s="225"/>
      <c r="O91" s="225"/>
      <c r="P91" s="225"/>
      <c r="Q91" s="225"/>
      <c r="R91" s="225"/>
      <c r="S91" s="225"/>
      <c r="T91" s="226"/>
      <c r="AT91" s="227" t="s">
        <v>217</v>
      </c>
      <c r="AU91" s="227" t="s">
        <v>73</v>
      </c>
      <c r="AV91" s="9" t="s">
        <v>82</v>
      </c>
      <c r="AW91" s="9" t="s">
        <v>37</v>
      </c>
      <c r="AX91" s="9" t="s">
        <v>73</v>
      </c>
      <c r="AY91" s="227" t="s">
        <v>213</v>
      </c>
    </row>
    <row r="92" s="9" customFormat="1">
      <c r="B92" s="217"/>
      <c r="C92" s="218"/>
      <c r="D92" s="214" t="s">
        <v>217</v>
      </c>
      <c r="E92" s="219" t="s">
        <v>21</v>
      </c>
      <c r="F92" s="220" t="s">
        <v>1058</v>
      </c>
      <c r="G92" s="218"/>
      <c r="H92" s="221">
        <v>2</v>
      </c>
      <c r="I92" s="222"/>
      <c r="J92" s="218"/>
      <c r="K92" s="218"/>
      <c r="L92" s="223"/>
      <c r="M92" s="224"/>
      <c r="N92" s="225"/>
      <c r="O92" s="225"/>
      <c r="P92" s="225"/>
      <c r="Q92" s="225"/>
      <c r="R92" s="225"/>
      <c r="S92" s="225"/>
      <c r="T92" s="226"/>
      <c r="AT92" s="227" t="s">
        <v>217</v>
      </c>
      <c r="AU92" s="227" t="s">
        <v>73</v>
      </c>
      <c r="AV92" s="9" t="s">
        <v>82</v>
      </c>
      <c r="AW92" s="9" t="s">
        <v>37</v>
      </c>
      <c r="AX92" s="9" t="s">
        <v>73</v>
      </c>
      <c r="AY92" s="227" t="s">
        <v>213</v>
      </c>
    </row>
    <row r="93" s="9" customFormat="1">
      <c r="B93" s="217"/>
      <c r="C93" s="218"/>
      <c r="D93" s="214" t="s">
        <v>217</v>
      </c>
      <c r="E93" s="219" t="s">
        <v>21</v>
      </c>
      <c r="F93" s="220" t="s">
        <v>1059</v>
      </c>
      <c r="G93" s="218"/>
      <c r="H93" s="221">
        <v>3</v>
      </c>
      <c r="I93" s="222"/>
      <c r="J93" s="218"/>
      <c r="K93" s="218"/>
      <c r="L93" s="223"/>
      <c r="M93" s="224"/>
      <c r="N93" s="225"/>
      <c r="O93" s="225"/>
      <c r="P93" s="225"/>
      <c r="Q93" s="225"/>
      <c r="R93" s="225"/>
      <c r="S93" s="225"/>
      <c r="T93" s="226"/>
      <c r="AT93" s="227" t="s">
        <v>217</v>
      </c>
      <c r="AU93" s="227" t="s">
        <v>73</v>
      </c>
      <c r="AV93" s="9" t="s">
        <v>82</v>
      </c>
      <c r="AW93" s="9" t="s">
        <v>37</v>
      </c>
      <c r="AX93" s="9" t="s">
        <v>73</v>
      </c>
      <c r="AY93" s="227" t="s">
        <v>213</v>
      </c>
    </row>
    <row r="94" s="11" customFormat="1">
      <c r="B94" s="251"/>
      <c r="C94" s="252"/>
      <c r="D94" s="214" t="s">
        <v>217</v>
      </c>
      <c r="E94" s="253" t="s">
        <v>21</v>
      </c>
      <c r="F94" s="254" t="s">
        <v>361</v>
      </c>
      <c r="G94" s="252"/>
      <c r="H94" s="255">
        <v>48</v>
      </c>
      <c r="I94" s="256"/>
      <c r="J94" s="252"/>
      <c r="K94" s="252"/>
      <c r="L94" s="257"/>
      <c r="M94" s="258"/>
      <c r="N94" s="259"/>
      <c r="O94" s="259"/>
      <c r="P94" s="259"/>
      <c r="Q94" s="259"/>
      <c r="R94" s="259"/>
      <c r="S94" s="259"/>
      <c r="T94" s="260"/>
      <c r="AT94" s="261" t="s">
        <v>217</v>
      </c>
      <c r="AU94" s="261" t="s">
        <v>73</v>
      </c>
      <c r="AV94" s="11" t="s">
        <v>212</v>
      </c>
      <c r="AW94" s="11" t="s">
        <v>37</v>
      </c>
      <c r="AX94" s="11" t="s">
        <v>80</v>
      </c>
      <c r="AY94" s="261" t="s">
        <v>213</v>
      </c>
    </row>
    <row r="95" s="1" customFormat="1" ht="16.5" customHeight="1">
      <c r="B95" s="43"/>
      <c r="C95" s="238" t="s">
        <v>82</v>
      </c>
      <c r="D95" s="238" t="s">
        <v>232</v>
      </c>
      <c r="E95" s="239" t="s">
        <v>1060</v>
      </c>
      <c r="F95" s="240" t="s">
        <v>1061</v>
      </c>
      <c r="G95" s="241" t="s">
        <v>210</v>
      </c>
      <c r="H95" s="242">
        <v>26</v>
      </c>
      <c r="I95" s="243"/>
      <c r="J95" s="244">
        <f>ROUND(I95*H95,2)</f>
        <v>0</v>
      </c>
      <c r="K95" s="240" t="s">
        <v>211</v>
      </c>
      <c r="L95" s="245"/>
      <c r="M95" s="246" t="s">
        <v>21</v>
      </c>
      <c r="N95" s="247" t="s">
        <v>44</v>
      </c>
      <c r="O95" s="44"/>
      <c r="P95" s="211">
        <f>O95*H95</f>
        <v>0</v>
      </c>
      <c r="Q95" s="211">
        <v>5.9268000000000001</v>
      </c>
      <c r="R95" s="211">
        <f>Q95*H95</f>
        <v>154.0968</v>
      </c>
      <c r="S95" s="211">
        <v>0</v>
      </c>
      <c r="T95" s="212">
        <f>S95*H95</f>
        <v>0</v>
      </c>
      <c r="AR95" s="21" t="s">
        <v>235</v>
      </c>
      <c r="AT95" s="21" t="s">
        <v>232</v>
      </c>
      <c r="AU95" s="21" t="s">
        <v>73</v>
      </c>
      <c r="AY95" s="21" t="s">
        <v>213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21" t="s">
        <v>80</v>
      </c>
      <c r="BK95" s="213">
        <f>ROUND(I95*H95,2)</f>
        <v>0</v>
      </c>
      <c r="BL95" s="21" t="s">
        <v>212</v>
      </c>
      <c r="BM95" s="21" t="s">
        <v>1062</v>
      </c>
    </row>
    <row r="96" s="9" customFormat="1">
      <c r="B96" s="217"/>
      <c r="C96" s="218"/>
      <c r="D96" s="214" t="s">
        <v>217</v>
      </c>
      <c r="E96" s="219" t="s">
        <v>21</v>
      </c>
      <c r="F96" s="220" t="s">
        <v>1063</v>
      </c>
      <c r="G96" s="218"/>
      <c r="H96" s="221">
        <v>4</v>
      </c>
      <c r="I96" s="222"/>
      <c r="J96" s="218"/>
      <c r="K96" s="218"/>
      <c r="L96" s="223"/>
      <c r="M96" s="224"/>
      <c r="N96" s="225"/>
      <c r="O96" s="225"/>
      <c r="P96" s="225"/>
      <c r="Q96" s="225"/>
      <c r="R96" s="225"/>
      <c r="S96" s="225"/>
      <c r="T96" s="226"/>
      <c r="AT96" s="227" t="s">
        <v>217</v>
      </c>
      <c r="AU96" s="227" t="s">
        <v>73</v>
      </c>
      <c r="AV96" s="9" t="s">
        <v>82</v>
      </c>
      <c r="AW96" s="9" t="s">
        <v>37</v>
      </c>
      <c r="AX96" s="9" t="s">
        <v>73</v>
      </c>
      <c r="AY96" s="227" t="s">
        <v>213</v>
      </c>
    </row>
    <row r="97" s="9" customFormat="1">
      <c r="B97" s="217"/>
      <c r="C97" s="218"/>
      <c r="D97" s="214" t="s">
        <v>217</v>
      </c>
      <c r="E97" s="219" t="s">
        <v>21</v>
      </c>
      <c r="F97" s="220" t="s">
        <v>1064</v>
      </c>
      <c r="G97" s="218"/>
      <c r="H97" s="221">
        <v>2</v>
      </c>
      <c r="I97" s="222"/>
      <c r="J97" s="218"/>
      <c r="K97" s="218"/>
      <c r="L97" s="223"/>
      <c r="M97" s="224"/>
      <c r="N97" s="225"/>
      <c r="O97" s="225"/>
      <c r="P97" s="225"/>
      <c r="Q97" s="225"/>
      <c r="R97" s="225"/>
      <c r="S97" s="225"/>
      <c r="T97" s="226"/>
      <c r="AT97" s="227" t="s">
        <v>217</v>
      </c>
      <c r="AU97" s="227" t="s">
        <v>73</v>
      </c>
      <c r="AV97" s="9" t="s">
        <v>82</v>
      </c>
      <c r="AW97" s="9" t="s">
        <v>37</v>
      </c>
      <c r="AX97" s="9" t="s">
        <v>73</v>
      </c>
      <c r="AY97" s="227" t="s">
        <v>213</v>
      </c>
    </row>
    <row r="98" s="9" customFormat="1">
      <c r="B98" s="217"/>
      <c r="C98" s="218"/>
      <c r="D98" s="214" t="s">
        <v>217</v>
      </c>
      <c r="E98" s="219" t="s">
        <v>21</v>
      </c>
      <c r="F98" s="220" t="s">
        <v>1065</v>
      </c>
      <c r="G98" s="218"/>
      <c r="H98" s="221">
        <v>2</v>
      </c>
      <c r="I98" s="222"/>
      <c r="J98" s="218"/>
      <c r="K98" s="218"/>
      <c r="L98" s="223"/>
      <c r="M98" s="224"/>
      <c r="N98" s="225"/>
      <c r="O98" s="225"/>
      <c r="P98" s="225"/>
      <c r="Q98" s="225"/>
      <c r="R98" s="225"/>
      <c r="S98" s="225"/>
      <c r="T98" s="226"/>
      <c r="AT98" s="227" t="s">
        <v>217</v>
      </c>
      <c r="AU98" s="227" t="s">
        <v>73</v>
      </c>
      <c r="AV98" s="9" t="s">
        <v>82</v>
      </c>
      <c r="AW98" s="9" t="s">
        <v>37</v>
      </c>
      <c r="AX98" s="9" t="s">
        <v>73</v>
      </c>
      <c r="AY98" s="227" t="s">
        <v>213</v>
      </c>
    </row>
    <row r="99" s="9" customFormat="1">
      <c r="B99" s="217"/>
      <c r="C99" s="218"/>
      <c r="D99" s="214" t="s">
        <v>217</v>
      </c>
      <c r="E99" s="219" t="s">
        <v>21</v>
      </c>
      <c r="F99" s="220" t="s">
        <v>1066</v>
      </c>
      <c r="G99" s="218"/>
      <c r="H99" s="221">
        <v>6</v>
      </c>
      <c r="I99" s="222"/>
      <c r="J99" s="218"/>
      <c r="K99" s="218"/>
      <c r="L99" s="223"/>
      <c r="M99" s="224"/>
      <c r="N99" s="225"/>
      <c r="O99" s="225"/>
      <c r="P99" s="225"/>
      <c r="Q99" s="225"/>
      <c r="R99" s="225"/>
      <c r="S99" s="225"/>
      <c r="T99" s="226"/>
      <c r="AT99" s="227" t="s">
        <v>217</v>
      </c>
      <c r="AU99" s="227" t="s">
        <v>73</v>
      </c>
      <c r="AV99" s="9" t="s">
        <v>82</v>
      </c>
      <c r="AW99" s="9" t="s">
        <v>37</v>
      </c>
      <c r="AX99" s="9" t="s">
        <v>73</v>
      </c>
      <c r="AY99" s="227" t="s">
        <v>213</v>
      </c>
    </row>
    <row r="100" s="9" customFormat="1">
      <c r="B100" s="217"/>
      <c r="C100" s="218"/>
      <c r="D100" s="214" t="s">
        <v>217</v>
      </c>
      <c r="E100" s="219" t="s">
        <v>21</v>
      </c>
      <c r="F100" s="220" t="s">
        <v>1067</v>
      </c>
      <c r="G100" s="218"/>
      <c r="H100" s="221">
        <v>9</v>
      </c>
      <c r="I100" s="222"/>
      <c r="J100" s="218"/>
      <c r="K100" s="218"/>
      <c r="L100" s="223"/>
      <c r="M100" s="224"/>
      <c r="N100" s="225"/>
      <c r="O100" s="225"/>
      <c r="P100" s="225"/>
      <c r="Q100" s="225"/>
      <c r="R100" s="225"/>
      <c r="S100" s="225"/>
      <c r="T100" s="226"/>
      <c r="AT100" s="227" t="s">
        <v>217</v>
      </c>
      <c r="AU100" s="227" t="s">
        <v>73</v>
      </c>
      <c r="AV100" s="9" t="s">
        <v>82</v>
      </c>
      <c r="AW100" s="9" t="s">
        <v>37</v>
      </c>
      <c r="AX100" s="9" t="s">
        <v>73</v>
      </c>
      <c r="AY100" s="227" t="s">
        <v>213</v>
      </c>
    </row>
    <row r="101" s="9" customFormat="1">
      <c r="B101" s="217"/>
      <c r="C101" s="218"/>
      <c r="D101" s="214" t="s">
        <v>217</v>
      </c>
      <c r="E101" s="219" t="s">
        <v>21</v>
      </c>
      <c r="F101" s="220" t="s">
        <v>1068</v>
      </c>
      <c r="G101" s="218"/>
      <c r="H101" s="221">
        <v>3</v>
      </c>
      <c r="I101" s="222"/>
      <c r="J101" s="218"/>
      <c r="K101" s="218"/>
      <c r="L101" s="223"/>
      <c r="M101" s="224"/>
      <c r="N101" s="225"/>
      <c r="O101" s="225"/>
      <c r="P101" s="225"/>
      <c r="Q101" s="225"/>
      <c r="R101" s="225"/>
      <c r="S101" s="225"/>
      <c r="T101" s="226"/>
      <c r="AT101" s="227" t="s">
        <v>217</v>
      </c>
      <c r="AU101" s="227" t="s">
        <v>73</v>
      </c>
      <c r="AV101" s="9" t="s">
        <v>82</v>
      </c>
      <c r="AW101" s="9" t="s">
        <v>37</v>
      </c>
      <c r="AX101" s="9" t="s">
        <v>73</v>
      </c>
      <c r="AY101" s="227" t="s">
        <v>213</v>
      </c>
    </row>
    <row r="102" s="11" customFormat="1">
      <c r="B102" s="251"/>
      <c r="C102" s="252"/>
      <c r="D102" s="214" t="s">
        <v>217</v>
      </c>
      <c r="E102" s="253" t="s">
        <v>21</v>
      </c>
      <c r="F102" s="254" t="s">
        <v>361</v>
      </c>
      <c r="G102" s="252"/>
      <c r="H102" s="255">
        <v>26</v>
      </c>
      <c r="I102" s="256"/>
      <c r="J102" s="252"/>
      <c r="K102" s="252"/>
      <c r="L102" s="257"/>
      <c r="M102" s="258"/>
      <c r="N102" s="259"/>
      <c r="O102" s="259"/>
      <c r="P102" s="259"/>
      <c r="Q102" s="259"/>
      <c r="R102" s="259"/>
      <c r="S102" s="259"/>
      <c r="T102" s="260"/>
      <c r="AT102" s="261" t="s">
        <v>217</v>
      </c>
      <c r="AU102" s="261" t="s">
        <v>73</v>
      </c>
      <c r="AV102" s="11" t="s">
        <v>212</v>
      </c>
      <c r="AW102" s="11" t="s">
        <v>37</v>
      </c>
      <c r="AX102" s="11" t="s">
        <v>80</v>
      </c>
      <c r="AY102" s="261" t="s">
        <v>213</v>
      </c>
    </row>
    <row r="103" s="1" customFormat="1" ht="16.5" customHeight="1">
      <c r="B103" s="43"/>
      <c r="C103" s="238" t="s">
        <v>226</v>
      </c>
      <c r="D103" s="238" t="s">
        <v>232</v>
      </c>
      <c r="E103" s="239" t="s">
        <v>1069</v>
      </c>
      <c r="F103" s="240" t="s">
        <v>1070</v>
      </c>
      <c r="G103" s="241" t="s">
        <v>210</v>
      </c>
      <c r="H103" s="242">
        <v>118</v>
      </c>
      <c r="I103" s="243"/>
      <c r="J103" s="244">
        <f>ROUND(I103*H103,2)</f>
        <v>0</v>
      </c>
      <c r="K103" s="240" t="s">
        <v>211</v>
      </c>
      <c r="L103" s="245"/>
      <c r="M103" s="246" t="s">
        <v>21</v>
      </c>
      <c r="N103" s="247" t="s">
        <v>44</v>
      </c>
      <c r="O103" s="44"/>
      <c r="P103" s="211">
        <f>O103*H103</f>
        <v>0</v>
      </c>
      <c r="Q103" s="211">
        <v>0</v>
      </c>
      <c r="R103" s="211">
        <f>Q103*H103</f>
        <v>0</v>
      </c>
      <c r="S103" s="211">
        <v>0</v>
      </c>
      <c r="T103" s="212">
        <f>S103*H103</f>
        <v>0</v>
      </c>
      <c r="AR103" s="21" t="s">
        <v>235</v>
      </c>
      <c r="AT103" s="21" t="s">
        <v>232</v>
      </c>
      <c r="AU103" s="21" t="s">
        <v>73</v>
      </c>
      <c r="AY103" s="21" t="s">
        <v>213</v>
      </c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21" t="s">
        <v>80</v>
      </c>
      <c r="BK103" s="213">
        <f>ROUND(I103*H103,2)</f>
        <v>0</v>
      </c>
      <c r="BL103" s="21" t="s">
        <v>212</v>
      </c>
      <c r="BM103" s="21" t="s">
        <v>1071</v>
      </c>
    </row>
    <row r="104" s="9" customFormat="1">
      <c r="B104" s="217"/>
      <c r="C104" s="218"/>
      <c r="D104" s="214" t="s">
        <v>217</v>
      </c>
      <c r="E104" s="219" t="s">
        <v>21</v>
      </c>
      <c r="F104" s="220" t="s">
        <v>1072</v>
      </c>
      <c r="G104" s="218"/>
      <c r="H104" s="221">
        <v>101</v>
      </c>
      <c r="I104" s="222"/>
      <c r="J104" s="218"/>
      <c r="K104" s="218"/>
      <c r="L104" s="223"/>
      <c r="M104" s="224"/>
      <c r="N104" s="225"/>
      <c r="O104" s="225"/>
      <c r="P104" s="225"/>
      <c r="Q104" s="225"/>
      <c r="R104" s="225"/>
      <c r="S104" s="225"/>
      <c r="T104" s="226"/>
      <c r="AT104" s="227" t="s">
        <v>217</v>
      </c>
      <c r="AU104" s="227" t="s">
        <v>73</v>
      </c>
      <c r="AV104" s="9" t="s">
        <v>82</v>
      </c>
      <c r="AW104" s="9" t="s">
        <v>37</v>
      </c>
      <c r="AX104" s="9" t="s">
        <v>73</v>
      </c>
      <c r="AY104" s="227" t="s">
        <v>213</v>
      </c>
    </row>
    <row r="105" s="9" customFormat="1">
      <c r="B105" s="217"/>
      <c r="C105" s="218"/>
      <c r="D105" s="214" t="s">
        <v>217</v>
      </c>
      <c r="E105" s="219" t="s">
        <v>21</v>
      </c>
      <c r="F105" s="220" t="s">
        <v>1073</v>
      </c>
      <c r="G105" s="218"/>
      <c r="H105" s="221">
        <v>7</v>
      </c>
      <c r="I105" s="222"/>
      <c r="J105" s="218"/>
      <c r="K105" s="218"/>
      <c r="L105" s="223"/>
      <c r="M105" s="224"/>
      <c r="N105" s="225"/>
      <c r="O105" s="225"/>
      <c r="P105" s="225"/>
      <c r="Q105" s="225"/>
      <c r="R105" s="225"/>
      <c r="S105" s="225"/>
      <c r="T105" s="226"/>
      <c r="AT105" s="227" t="s">
        <v>217</v>
      </c>
      <c r="AU105" s="227" t="s">
        <v>73</v>
      </c>
      <c r="AV105" s="9" t="s">
        <v>82</v>
      </c>
      <c r="AW105" s="9" t="s">
        <v>37</v>
      </c>
      <c r="AX105" s="9" t="s">
        <v>73</v>
      </c>
      <c r="AY105" s="227" t="s">
        <v>213</v>
      </c>
    </row>
    <row r="106" s="9" customFormat="1">
      <c r="B106" s="217"/>
      <c r="C106" s="218"/>
      <c r="D106" s="214" t="s">
        <v>217</v>
      </c>
      <c r="E106" s="219" t="s">
        <v>21</v>
      </c>
      <c r="F106" s="220" t="s">
        <v>1074</v>
      </c>
      <c r="G106" s="218"/>
      <c r="H106" s="221">
        <v>10</v>
      </c>
      <c r="I106" s="222"/>
      <c r="J106" s="218"/>
      <c r="K106" s="218"/>
      <c r="L106" s="223"/>
      <c r="M106" s="224"/>
      <c r="N106" s="225"/>
      <c r="O106" s="225"/>
      <c r="P106" s="225"/>
      <c r="Q106" s="225"/>
      <c r="R106" s="225"/>
      <c r="S106" s="225"/>
      <c r="T106" s="226"/>
      <c r="AT106" s="227" t="s">
        <v>217</v>
      </c>
      <c r="AU106" s="227" t="s">
        <v>73</v>
      </c>
      <c r="AV106" s="9" t="s">
        <v>82</v>
      </c>
      <c r="AW106" s="9" t="s">
        <v>37</v>
      </c>
      <c r="AX106" s="9" t="s">
        <v>73</v>
      </c>
      <c r="AY106" s="227" t="s">
        <v>213</v>
      </c>
    </row>
    <row r="107" s="11" customFormat="1">
      <c r="B107" s="251"/>
      <c r="C107" s="252"/>
      <c r="D107" s="214" t="s">
        <v>217</v>
      </c>
      <c r="E107" s="253" t="s">
        <v>21</v>
      </c>
      <c r="F107" s="254" t="s">
        <v>361</v>
      </c>
      <c r="G107" s="252"/>
      <c r="H107" s="255">
        <v>118</v>
      </c>
      <c r="I107" s="256"/>
      <c r="J107" s="252"/>
      <c r="K107" s="252"/>
      <c r="L107" s="257"/>
      <c r="M107" s="258"/>
      <c r="N107" s="259"/>
      <c r="O107" s="259"/>
      <c r="P107" s="259"/>
      <c r="Q107" s="259"/>
      <c r="R107" s="259"/>
      <c r="S107" s="259"/>
      <c r="T107" s="260"/>
      <c r="AT107" s="261" t="s">
        <v>217</v>
      </c>
      <c r="AU107" s="261" t="s">
        <v>73</v>
      </c>
      <c r="AV107" s="11" t="s">
        <v>212</v>
      </c>
      <c r="AW107" s="11" t="s">
        <v>37</v>
      </c>
      <c r="AX107" s="11" t="s">
        <v>80</v>
      </c>
      <c r="AY107" s="261" t="s">
        <v>213</v>
      </c>
    </row>
    <row r="108" s="1" customFormat="1" ht="16.5" customHeight="1">
      <c r="B108" s="43"/>
      <c r="C108" s="238" t="s">
        <v>212</v>
      </c>
      <c r="D108" s="238" t="s">
        <v>232</v>
      </c>
      <c r="E108" s="239" t="s">
        <v>1075</v>
      </c>
      <c r="F108" s="240" t="s">
        <v>1076</v>
      </c>
      <c r="G108" s="241" t="s">
        <v>210</v>
      </c>
      <c r="H108" s="242">
        <v>36</v>
      </c>
      <c r="I108" s="243"/>
      <c r="J108" s="244">
        <f>ROUND(I108*H108,2)</f>
        <v>0</v>
      </c>
      <c r="K108" s="240" t="s">
        <v>211</v>
      </c>
      <c r="L108" s="245"/>
      <c r="M108" s="246" t="s">
        <v>21</v>
      </c>
      <c r="N108" s="247" t="s">
        <v>44</v>
      </c>
      <c r="O108" s="44"/>
      <c r="P108" s="211">
        <f>O108*H108</f>
        <v>0</v>
      </c>
      <c r="Q108" s="211">
        <v>0</v>
      </c>
      <c r="R108" s="211">
        <f>Q108*H108</f>
        <v>0</v>
      </c>
      <c r="S108" s="211">
        <v>0</v>
      </c>
      <c r="T108" s="212">
        <f>S108*H108</f>
        <v>0</v>
      </c>
      <c r="AR108" s="21" t="s">
        <v>235</v>
      </c>
      <c r="AT108" s="21" t="s">
        <v>232</v>
      </c>
      <c r="AU108" s="21" t="s">
        <v>73</v>
      </c>
      <c r="AY108" s="21" t="s">
        <v>213</v>
      </c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21" t="s">
        <v>80</v>
      </c>
      <c r="BK108" s="213">
        <f>ROUND(I108*H108,2)</f>
        <v>0</v>
      </c>
      <c r="BL108" s="21" t="s">
        <v>212</v>
      </c>
      <c r="BM108" s="21" t="s">
        <v>1077</v>
      </c>
    </row>
    <row r="109" s="9" customFormat="1">
      <c r="B109" s="217"/>
      <c r="C109" s="218"/>
      <c r="D109" s="214" t="s">
        <v>217</v>
      </c>
      <c r="E109" s="219" t="s">
        <v>21</v>
      </c>
      <c r="F109" s="220" t="s">
        <v>1078</v>
      </c>
      <c r="G109" s="218"/>
      <c r="H109" s="221">
        <v>36</v>
      </c>
      <c r="I109" s="222"/>
      <c r="J109" s="218"/>
      <c r="K109" s="218"/>
      <c r="L109" s="223"/>
      <c r="M109" s="224"/>
      <c r="N109" s="225"/>
      <c r="O109" s="225"/>
      <c r="P109" s="225"/>
      <c r="Q109" s="225"/>
      <c r="R109" s="225"/>
      <c r="S109" s="225"/>
      <c r="T109" s="226"/>
      <c r="AT109" s="227" t="s">
        <v>217</v>
      </c>
      <c r="AU109" s="227" t="s">
        <v>73</v>
      </c>
      <c r="AV109" s="9" t="s">
        <v>82</v>
      </c>
      <c r="AW109" s="9" t="s">
        <v>37</v>
      </c>
      <c r="AX109" s="9" t="s">
        <v>80</v>
      </c>
      <c r="AY109" s="227" t="s">
        <v>213</v>
      </c>
    </row>
    <row r="110" s="1" customFormat="1" ht="16.5" customHeight="1">
      <c r="B110" s="43"/>
      <c r="C110" s="238" t="s">
        <v>237</v>
      </c>
      <c r="D110" s="238" t="s">
        <v>232</v>
      </c>
      <c r="E110" s="239" t="s">
        <v>1069</v>
      </c>
      <c r="F110" s="240" t="s">
        <v>1070</v>
      </c>
      <c r="G110" s="241" t="s">
        <v>210</v>
      </c>
      <c r="H110" s="242">
        <v>366</v>
      </c>
      <c r="I110" s="243"/>
      <c r="J110" s="244">
        <f>ROUND(I110*H110,2)</f>
        <v>0</v>
      </c>
      <c r="K110" s="240" t="s">
        <v>211</v>
      </c>
      <c r="L110" s="245"/>
      <c r="M110" s="246" t="s">
        <v>21</v>
      </c>
      <c r="N110" s="247" t="s">
        <v>44</v>
      </c>
      <c r="O110" s="44"/>
      <c r="P110" s="211">
        <f>O110*H110</f>
        <v>0</v>
      </c>
      <c r="Q110" s="211">
        <v>0</v>
      </c>
      <c r="R110" s="211">
        <f>Q110*H110</f>
        <v>0</v>
      </c>
      <c r="S110" s="211">
        <v>0</v>
      </c>
      <c r="T110" s="212">
        <f>S110*H110</f>
        <v>0</v>
      </c>
      <c r="AR110" s="21" t="s">
        <v>235</v>
      </c>
      <c r="AT110" s="21" t="s">
        <v>232</v>
      </c>
      <c r="AU110" s="21" t="s">
        <v>73</v>
      </c>
      <c r="AY110" s="21" t="s">
        <v>213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21" t="s">
        <v>80</v>
      </c>
      <c r="BK110" s="213">
        <f>ROUND(I110*H110,2)</f>
        <v>0</v>
      </c>
      <c r="BL110" s="21" t="s">
        <v>212</v>
      </c>
      <c r="BM110" s="21" t="s">
        <v>1079</v>
      </c>
    </row>
    <row r="111" s="9" customFormat="1">
      <c r="B111" s="217"/>
      <c r="C111" s="218"/>
      <c r="D111" s="214" t="s">
        <v>217</v>
      </c>
      <c r="E111" s="219" t="s">
        <v>21</v>
      </c>
      <c r="F111" s="220" t="s">
        <v>1080</v>
      </c>
      <c r="G111" s="218"/>
      <c r="H111" s="221">
        <v>366</v>
      </c>
      <c r="I111" s="222"/>
      <c r="J111" s="218"/>
      <c r="K111" s="218"/>
      <c r="L111" s="223"/>
      <c r="M111" s="224"/>
      <c r="N111" s="225"/>
      <c r="O111" s="225"/>
      <c r="P111" s="225"/>
      <c r="Q111" s="225"/>
      <c r="R111" s="225"/>
      <c r="S111" s="225"/>
      <c r="T111" s="226"/>
      <c r="AT111" s="227" t="s">
        <v>217</v>
      </c>
      <c r="AU111" s="227" t="s">
        <v>73</v>
      </c>
      <c r="AV111" s="9" t="s">
        <v>82</v>
      </c>
      <c r="AW111" s="9" t="s">
        <v>37</v>
      </c>
      <c r="AX111" s="9" t="s">
        <v>80</v>
      </c>
      <c r="AY111" s="227" t="s">
        <v>213</v>
      </c>
    </row>
    <row r="112" s="1" customFormat="1" ht="16.5" customHeight="1">
      <c r="B112" s="43"/>
      <c r="C112" s="238" t="s">
        <v>243</v>
      </c>
      <c r="D112" s="238" t="s">
        <v>232</v>
      </c>
      <c r="E112" s="239" t="s">
        <v>244</v>
      </c>
      <c r="F112" s="240" t="s">
        <v>245</v>
      </c>
      <c r="G112" s="241" t="s">
        <v>210</v>
      </c>
      <c r="H112" s="242">
        <v>792</v>
      </c>
      <c r="I112" s="243"/>
      <c r="J112" s="244">
        <f>ROUND(I112*H112,2)</f>
        <v>0</v>
      </c>
      <c r="K112" s="240" t="s">
        <v>211</v>
      </c>
      <c r="L112" s="245"/>
      <c r="M112" s="246" t="s">
        <v>21</v>
      </c>
      <c r="N112" s="247" t="s">
        <v>44</v>
      </c>
      <c r="O112" s="44"/>
      <c r="P112" s="211">
        <f>O112*H112</f>
        <v>0</v>
      </c>
      <c r="Q112" s="211">
        <v>0.00123</v>
      </c>
      <c r="R112" s="211">
        <f>Q112*H112</f>
        <v>0.97416000000000003</v>
      </c>
      <c r="S112" s="211">
        <v>0</v>
      </c>
      <c r="T112" s="212">
        <f>S112*H112</f>
        <v>0</v>
      </c>
      <c r="AR112" s="21" t="s">
        <v>235</v>
      </c>
      <c r="AT112" s="21" t="s">
        <v>232</v>
      </c>
      <c r="AU112" s="21" t="s">
        <v>73</v>
      </c>
      <c r="AY112" s="21" t="s">
        <v>213</v>
      </c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21" t="s">
        <v>80</v>
      </c>
      <c r="BK112" s="213">
        <f>ROUND(I112*H112,2)</f>
        <v>0</v>
      </c>
      <c r="BL112" s="21" t="s">
        <v>212</v>
      </c>
      <c r="BM112" s="21" t="s">
        <v>1081</v>
      </c>
    </row>
    <row r="113" s="9" customFormat="1">
      <c r="B113" s="217"/>
      <c r="C113" s="218"/>
      <c r="D113" s="214" t="s">
        <v>217</v>
      </c>
      <c r="E113" s="219" t="s">
        <v>21</v>
      </c>
      <c r="F113" s="220" t="s">
        <v>1082</v>
      </c>
      <c r="G113" s="218"/>
      <c r="H113" s="221">
        <v>792</v>
      </c>
      <c r="I113" s="222"/>
      <c r="J113" s="218"/>
      <c r="K113" s="218"/>
      <c r="L113" s="223"/>
      <c r="M113" s="248"/>
      <c r="N113" s="249"/>
      <c r="O113" s="249"/>
      <c r="P113" s="249"/>
      <c r="Q113" s="249"/>
      <c r="R113" s="249"/>
      <c r="S113" s="249"/>
      <c r="T113" s="250"/>
      <c r="AT113" s="227" t="s">
        <v>217</v>
      </c>
      <c r="AU113" s="227" t="s">
        <v>73</v>
      </c>
      <c r="AV113" s="9" t="s">
        <v>82</v>
      </c>
      <c r="AW113" s="9" t="s">
        <v>37</v>
      </c>
      <c r="AX113" s="9" t="s">
        <v>80</v>
      </c>
      <c r="AY113" s="227" t="s">
        <v>213</v>
      </c>
    </row>
    <row r="114" s="1" customFormat="1" ht="6.96" customHeight="1">
      <c r="B114" s="64"/>
      <c r="C114" s="65"/>
      <c r="D114" s="65"/>
      <c r="E114" s="65"/>
      <c r="F114" s="65"/>
      <c r="G114" s="65"/>
      <c r="H114" s="65"/>
      <c r="I114" s="175"/>
      <c r="J114" s="65"/>
      <c r="K114" s="65"/>
      <c r="L114" s="69"/>
    </row>
  </sheetData>
  <sheetProtection sheet="1" autoFilter="0" formatColumns="0" formatRows="0" objects="1" scenarios="1" spinCount="100000" saltValue="A3ES2hR1XtMwOofpR0o5Yy8QeuAk2gsmfFBX/2kemlrs2l6dapnF5N2KkXPAyID/a/C5K0yltPceLftccuaW0w==" hashValue="CF/a+UodvkGEfOaZa2KMlJDL1NXzF8FCpWdHlGywcbGRqktRGRfUxNbsINcrwo9FjpOd/0SwreX2cLS0tqTvhw==" algorithmName="SHA-512" password="CC35"/>
  <autoFilter ref="C75:K113"/>
  <mergeCells count="10">
    <mergeCell ref="E7:H7"/>
    <mergeCell ref="E9:H9"/>
    <mergeCell ref="E24:H24"/>
    <mergeCell ref="E45:H45"/>
    <mergeCell ref="E47:H47"/>
    <mergeCell ref="J51:J52"/>
    <mergeCell ref="E66:H66"/>
    <mergeCell ref="E68:H68"/>
    <mergeCell ref="G1:H1"/>
    <mergeCell ref="L2:V2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178</v>
      </c>
      <c r="G1" s="148" t="s">
        <v>179</v>
      </c>
      <c r="H1" s="148"/>
      <c r="I1" s="149"/>
      <c r="J1" s="148" t="s">
        <v>180</v>
      </c>
      <c r="K1" s="147" t="s">
        <v>181</v>
      </c>
      <c r="L1" s="148" t="s">
        <v>182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174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82</v>
      </c>
    </row>
    <row r="4" ht="36.96" customHeight="1">
      <c r="B4" s="25"/>
      <c r="C4" s="26"/>
      <c r="D4" s="27" t="s">
        <v>183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zakázky'!K6</f>
        <v>Výměna kolejnic u ST Ústí n.L. v úseku Mělník - Děčín východ a navazujících tratích</v>
      </c>
      <c r="F7" s="37"/>
      <c r="G7" s="37"/>
      <c r="H7" s="37"/>
      <c r="I7" s="151"/>
      <c r="J7" s="26"/>
      <c r="K7" s="28"/>
    </row>
    <row r="8" s="1" customFormat="1">
      <c r="B8" s="43"/>
      <c r="C8" s="44"/>
      <c r="D8" s="37" t="s">
        <v>184</v>
      </c>
      <c r="E8" s="44"/>
      <c r="F8" s="44"/>
      <c r="G8" s="44"/>
      <c r="H8" s="44"/>
      <c r="I8" s="153"/>
      <c r="J8" s="44"/>
      <c r="K8" s="48"/>
    </row>
    <row r="9" s="1" customFormat="1" ht="36.96" customHeight="1">
      <c r="B9" s="43"/>
      <c r="C9" s="44"/>
      <c r="D9" s="44"/>
      <c r="E9" s="154" t="s">
        <v>1083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44"/>
      <c r="E10" s="44"/>
      <c r="F10" s="44"/>
      <c r="G10" s="44"/>
      <c r="H10" s="44"/>
      <c r="I10" s="153"/>
      <c r="J10" s="44"/>
      <c r="K10" s="48"/>
    </row>
    <row r="11" s="1" customFormat="1" ht="14.4" customHeight="1">
      <c r="B11" s="43"/>
      <c r="C11" s="44"/>
      <c r="D11" s="37" t="s">
        <v>20</v>
      </c>
      <c r="E11" s="44"/>
      <c r="F11" s="32" t="s">
        <v>21</v>
      </c>
      <c r="G11" s="44"/>
      <c r="H11" s="44"/>
      <c r="I11" s="155" t="s">
        <v>22</v>
      </c>
      <c r="J11" s="32" t="s">
        <v>21</v>
      </c>
      <c r="K11" s="48"/>
    </row>
    <row r="12" s="1" customFormat="1" ht="14.4" customHeight="1">
      <c r="B12" s="43"/>
      <c r="C12" s="44"/>
      <c r="D12" s="37" t="s">
        <v>23</v>
      </c>
      <c r="E12" s="44"/>
      <c r="F12" s="32" t="s">
        <v>24</v>
      </c>
      <c r="G12" s="44"/>
      <c r="H12" s="44"/>
      <c r="I12" s="155" t="s">
        <v>25</v>
      </c>
      <c r="J12" s="156" t="str">
        <f>'Rekapitulace zakázky'!AN8</f>
        <v>17. 10. 2018</v>
      </c>
      <c r="K12" s="48"/>
    </row>
    <row r="13" s="1" customFormat="1" ht="10.8" customHeight="1">
      <c r="B13" s="43"/>
      <c r="C13" s="44"/>
      <c r="D13" s="44"/>
      <c r="E13" s="44"/>
      <c r="F13" s="44"/>
      <c r="G13" s="44"/>
      <c r="H13" s="44"/>
      <c r="I13" s="153"/>
      <c r="J13" s="44"/>
      <c r="K13" s="48"/>
    </row>
    <row r="14" s="1" customFormat="1" ht="14.4" customHeight="1">
      <c r="B14" s="43"/>
      <c r="C14" s="44"/>
      <c r="D14" s="37" t="s">
        <v>27</v>
      </c>
      <c r="E14" s="44"/>
      <c r="F14" s="44"/>
      <c r="G14" s="44"/>
      <c r="H14" s="44"/>
      <c r="I14" s="155" t="s">
        <v>28</v>
      </c>
      <c r="J14" s="32" t="s">
        <v>29</v>
      </c>
      <c r="K14" s="48"/>
    </row>
    <row r="15" s="1" customFormat="1" ht="18" customHeight="1">
      <c r="B15" s="43"/>
      <c r="C15" s="44"/>
      <c r="D15" s="44"/>
      <c r="E15" s="32" t="s">
        <v>30</v>
      </c>
      <c r="F15" s="44"/>
      <c r="G15" s="44"/>
      <c r="H15" s="44"/>
      <c r="I15" s="155" t="s">
        <v>31</v>
      </c>
      <c r="J15" s="32" t="s">
        <v>32</v>
      </c>
      <c r="K15" s="48"/>
    </row>
    <row r="16" s="1" customFormat="1" ht="6.96" customHeight="1">
      <c r="B16" s="43"/>
      <c r="C16" s="44"/>
      <c r="D16" s="44"/>
      <c r="E16" s="44"/>
      <c r="F16" s="44"/>
      <c r="G16" s="44"/>
      <c r="H16" s="44"/>
      <c r="I16" s="153"/>
      <c r="J16" s="44"/>
      <c r="K16" s="48"/>
    </row>
    <row r="17" s="1" customFormat="1" ht="14.4" customHeight="1">
      <c r="B17" s="43"/>
      <c r="C17" s="44"/>
      <c r="D17" s="37" t="s">
        <v>33</v>
      </c>
      <c r="E17" s="44"/>
      <c r="F17" s="44"/>
      <c r="G17" s="44"/>
      <c r="H17" s="44"/>
      <c r="I17" s="155" t="s">
        <v>28</v>
      </c>
      <c r="J17" s="32" t="str">
        <f>IF('Rekapitulace zakázky'!AN13="Vyplň údaj","",IF('Rekapitulace zakázky'!AN13="","",'Rekapitulace zakázky'!AN13))</f>
        <v/>
      </c>
      <c r="K17" s="48"/>
    </row>
    <row r="18" s="1" customFormat="1" ht="18" customHeight="1">
      <c r="B18" s="43"/>
      <c r="C18" s="44"/>
      <c r="D18" s="44"/>
      <c r="E18" s="32" t="str">
        <f>IF('Rekapitulace zakázky'!E14="Vyplň údaj","",IF('Rekapitulace zakázky'!E14="","",'Rekapitulace zakázky'!E14))</f>
        <v/>
      </c>
      <c r="F18" s="44"/>
      <c r="G18" s="44"/>
      <c r="H18" s="44"/>
      <c r="I18" s="155" t="s">
        <v>31</v>
      </c>
      <c r="J18" s="32" t="str">
        <f>IF('Rekapitulace zakázky'!AN14="Vyplň údaj","",IF('Rekapitulace zakázky'!AN14="","",'Rekapitulace zakázky'!AN14))</f>
        <v/>
      </c>
      <c r="K18" s="48"/>
    </row>
    <row r="19" s="1" customFormat="1" ht="6.96" customHeight="1">
      <c r="B19" s="43"/>
      <c r="C19" s="44"/>
      <c r="D19" s="44"/>
      <c r="E19" s="44"/>
      <c r="F19" s="44"/>
      <c r="G19" s="44"/>
      <c r="H19" s="44"/>
      <c r="I19" s="153"/>
      <c r="J19" s="44"/>
      <c r="K19" s="48"/>
    </row>
    <row r="20" s="1" customFormat="1" ht="14.4" customHeight="1">
      <c r="B20" s="43"/>
      <c r="C20" s="44"/>
      <c r="D20" s="37" t="s">
        <v>35</v>
      </c>
      <c r="E20" s="44"/>
      <c r="F20" s="44"/>
      <c r="G20" s="44"/>
      <c r="H20" s="44"/>
      <c r="I20" s="155" t="s">
        <v>28</v>
      </c>
      <c r="J20" s="32" t="str">
        <f>IF('Rekapitulace zakázky'!AN16="","",'Rekapitulace zakázky'!AN16)</f>
        <v/>
      </c>
      <c r="K20" s="48"/>
    </row>
    <row r="21" s="1" customFormat="1" ht="18" customHeight="1">
      <c r="B21" s="43"/>
      <c r="C21" s="44"/>
      <c r="D21" s="44"/>
      <c r="E21" s="32" t="str">
        <f>IF('Rekapitulace zakázky'!E17="","",'Rekapitulace zakázky'!E17)</f>
        <v xml:space="preserve"> </v>
      </c>
      <c r="F21" s="44"/>
      <c r="G21" s="44"/>
      <c r="H21" s="44"/>
      <c r="I21" s="155" t="s">
        <v>31</v>
      </c>
      <c r="J21" s="32" t="str">
        <f>IF('Rekapitulace zakázky'!AN17="","",'Rekapitulace zakázky'!AN17)</f>
        <v/>
      </c>
      <c r="K21" s="48"/>
    </row>
    <row r="22" s="1" customFormat="1" ht="6.96" customHeight="1">
      <c r="B22" s="43"/>
      <c r="C22" s="44"/>
      <c r="D22" s="44"/>
      <c r="E22" s="44"/>
      <c r="F22" s="44"/>
      <c r="G22" s="44"/>
      <c r="H22" s="44"/>
      <c r="I22" s="153"/>
      <c r="J22" s="44"/>
      <c r="K22" s="48"/>
    </row>
    <row r="23" s="1" customFormat="1" ht="14.4" customHeight="1">
      <c r="B23" s="43"/>
      <c r="C23" s="44"/>
      <c r="D23" s="37" t="s">
        <v>38</v>
      </c>
      <c r="E23" s="44"/>
      <c r="F23" s="44"/>
      <c r="G23" s="44"/>
      <c r="H23" s="44"/>
      <c r="I23" s="153"/>
      <c r="J23" s="44"/>
      <c r="K23" s="48"/>
    </row>
    <row r="24" s="7" customFormat="1" ht="16.5" customHeight="1">
      <c r="B24" s="157"/>
      <c r="C24" s="158"/>
      <c r="D24" s="158"/>
      <c r="E24" s="41" t="s">
        <v>21</v>
      </c>
      <c r="F24" s="41"/>
      <c r="G24" s="41"/>
      <c r="H24" s="41"/>
      <c r="I24" s="159"/>
      <c r="J24" s="158"/>
      <c r="K24" s="160"/>
    </row>
    <row r="25" s="1" customFormat="1" ht="6.96" customHeight="1">
      <c r="B25" s="43"/>
      <c r="C25" s="44"/>
      <c r="D25" s="44"/>
      <c r="E25" s="44"/>
      <c r="F25" s="44"/>
      <c r="G25" s="44"/>
      <c r="H25" s="44"/>
      <c r="I25" s="153"/>
      <c r="J25" s="44"/>
      <c r="K25" s="48"/>
    </row>
    <row r="26" s="1" customFormat="1" ht="6.96" customHeight="1">
      <c r="B26" s="43"/>
      <c r="C26" s="44"/>
      <c r="D26" s="103"/>
      <c r="E26" s="103"/>
      <c r="F26" s="103"/>
      <c r="G26" s="103"/>
      <c r="H26" s="103"/>
      <c r="I26" s="161"/>
      <c r="J26" s="103"/>
      <c r="K26" s="162"/>
    </row>
    <row r="27" s="1" customFormat="1" ht="25.44" customHeight="1">
      <c r="B27" s="43"/>
      <c r="C27" s="44"/>
      <c r="D27" s="163" t="s">
        <v>39</v>
      </c>
      <c r="E27" s="44"/>
      <c r="F27" s="44"/>
      <c r="G27" s="44"/>
      <c r="H27" s="44"/>
      <c r="I27" s="153"/>
      <c r="J27" s="164">
        <f>ROUND(J76,2)</f>
        <v>0</v>
      </c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14.4" customHeight="1">
      <c r="B29" s="43"/>
      <c r="C29" s="44"/>
      <c r="D29" s="44"/>
      <c r="E29" s="44"/>
      <c r="F29" s="49" t="s">
        <v>41</v>
      </c>
      <c r="G29" s="44"/>
      <c r="H29" s="44"/>
      <c r="I29" s="165" t="s">
        <v>40</v>
      </c>
      <c r="J29" s="49" t="s">
        <v>42</v>
      </c>
      <c r="K29" s="48"/>
    </row>
    <row r="30" s="1" customFormat="1" ht="14.4" customHeight="1">
      <c r="B30" s="43"/>
      <c r="C30" s="44"/>
      <c r="D30" s="52" t="s">
        <v>43</v>
      </c>
      <c r="E30" s="52" t="s">
        <v>44</v>
      </c>
      <c r="F30" s="166">
        <f>ROUND(SUM(BE76:BE133), 2)</f>
        <v>0</v>
      </c>
      <c r="G30" s="44"/>
      <c r="H30" s="44"/>
      <c r="I30" s="167">
        <v>0.20999999999999999</v>
      </c>
      <c r="J30" s="166">
        <f>ROUND(ROUND((SUM(BE76:BE133)), 2)*I30, 2)</f>
        <v>0</v>
      </c>
      <c r="K30" s="48"/>
    </row>
    <row r="31" s="1" customFormat="1" ht="14.4" customHeight="1">
      <c r="B31" s="43"/>
      <c r="C31" s="44"/>
      <c r="D31" s="44"/>
      <c r="E31" s="52" t="s">
        <v>45</v>
      </c>
      <c r="F31" s="166">
        <f>ROUND(SUM(BF76:BF133), 2)</f>
        <v>0</v>
      </c>
      <c r="G31" s="44"/>
      <c r="H31" s="44"/>
      <c r="I31" s="167">
        <v>0.14999999999999999</v>
      </c>
      <c r="J31" s="166">
        <f>ROUND(ROUND((SUM(BF76:BF133)), 2)*I31, 2)</f>
        <v>0</v>
      </c>
      <c r="K31" s="48"/>
    </row>
    <row r="32" hidden="1" s="1" customFormat="1" ht="14.4" customHeight="1">
      <c r="B32" s="43"/>
      <c r="C32" s="44"/>
      <c r="D32" s="44"/>
      <c r="E32" s="52" t="s">
        <v>46</v>
      </c>
      <c r="F32" s="166">
        <f>ROUND(SUM(BG76:BG133), 2)</f>
        <v>0</v>
      </c>
      <c r="G32" s="44"/>
      <c r="H32" s="44"/>
      <c r="I32" s="167">
        <v>0.20999999999999999</v>
      </c>
      <c r="J32" s="166">
        <v>0</v>
      </c>
      <c r="K32" s="48"/>
    </row>
    <row r="33" hidden="1" s="1" customFormat="1" ht="14.4" customHeight="1">
      <c r="B33" s="43"/>
      <c r="C33" s="44"/>
      <c r="D33" s="44"/>
      <c r="E33" s="52" t="s">
        <v>47</v>
      </c>
      <c r="F33" s="166">
        <f>ROUND(SUM(BH76:BH133), 2)</f>
        <v>0</v>
      </c>
      <c r="G33" s="44"/>
      <c r="H33" s="44"/>
      <c r="I33" s="167">
        <v>0.14999999999999999</v>
      </c>
      <c r="J33" s="166">
        <v>0</v>
      </c>
      <c r="K33" s="48"/>
    </row>
    <row r="34" hidden="1" s="1" customFormat="1" ht="14.4" customHeight="1">
      <c r="B34" s="43"/>
      <c r="C34" s="44"/>
      <c r="D34" s="44"/>
      <c r="E34" s="52" t="s">
        <v>48</v>
      </c>
      <c r="F34" s="166">
        <f>ROUND(SUM(BI76:BI133), 2)</f>
        <v>0</v>
      </c>
      <c r="G34" s="44"/>
      <c r="H34" s="44"/>
      <c r="I34" s="167">
        <v>0</v>
      </c>
      <c r="J34" s="166">
        <v>0</v>
      </c>
      <c r="K34" s="48"/>
    </row>
    <row r="35" s="1" customFormat="1" ht="6.96" customHeight="1">
      <c r="B35" s="43"/>
      <c r="C35" s="44"/>
      <c r="D35" s="44"/>
      <c r="E35" s="44"/>
      <c r="F35" s="44"/>
      <c r="G35" s="44"/>
      <c r="H35" s="44"/>
      <c r="I35" s="153"/>
      <c r="J35" s="44"/>
      <c r="K35" s="48"/>
    </row>
    <row r="36" s="1" customFormat="1" ht="25.44" customHeight="1">
      <c r="B36" s="43"/>
      <c r="C36" s="168"/>
      <c r="D36" s="169" t="s">
        <v>49</v>
      </c>
      <c r="E36" s="95"/>
      <c r="F36" s="95"/>
      <c r="G36" s="170" t="s">
        <v>50</v>
      </c>
      <c r="H36" s="171" t="s">
        <v>51</v>
      </c>
      <c r="I36" s="172"/>
      <c r="J36" s="173">
        <f>SUM(J27:J34)</f>
        <v>0</v>
      </c>
      <c r="K36" s="174"/>
    </row>
    <row r="37" s="1" customFormat="1" ht="14.4" customHeight="1">
      <c r="B37" s="64"/>
      <c r="C37" s="65"/>
      <c r="D37" s="65"/>
      <c r="E37" s="65"/>
      <c r="F37" s="65"/>
      <c r="G37" s="65"/>
      <c r="H37" s="65"/>
      <c r="I37" s="175"/>
      <c r="J37" s="65"/>
      <c r="K37" s="66"/>
    </row>
    <row r="41" s="1" customFormat="1" ht="6.96" customHeight="1">
      <c r="B41" s="176"/>
      <c r="C41" s="177"/>
      <c r="D41" s="177"/>
      <c r="E41" s="177"/>
      <c r="F41" s="177"/>
      <c r="G41" s="177"/>
      <c r="H41" s="177"/>
      <c r="I41" s="178"/>
      <c r="J41" s="177"/>
      <c r="K41" s="179"/>
    </row>
    <row r="42" s="1" customFormat="1" ht="36.96" customHeight="1">
      <c r="B42" s="43"/>
      <c r="C42" s="27" t="s">
        <v>188</v>
      </c>
      <c r="D42" s="44"/>
      <c r="E42" s="44"/>
      <c r="F42" s="44"/>
      <c r="G42" s="44"/>
      <c r="H42" s="44"/>
      <c r="I42" s="153"/>
      <c r="J42" s="44"/>
      <c r="K42" s="48"/>
    </row>
    <row r="43" s="1" customFormat="1" ht="6.96" customHeight="1">
      <c r="B43" s="43"/>
      <c r="C43" s="44"/>
      <c r="D43" s="44"/>
      <c r="E43" s="44"/>
      <c r="F43" s="44"/>
      <c r="G43" s="44"/>
      <c r="H43" s="44"/>
      <c r="I43" s="153"/>
      <c r="J43" s="44"/>
      <c r="K43" s="48"/>
    </row>
    <row r="44" s="1" customFormat="1" ht="14.4" customHeight="1">
      <c r="B44" s="43"/>
      <c r="C44" s="37" t="s">
        <v>18</v>
      </c>
      <c r="D44" s="44"/>
      <c r="E44" s="44"/>
      <c r="F44" s="44"/>
      <c r="G44" s="44"/>
      <c r="H44" s="44"/>
      <c r="I44" s="153"/>
      <c r="J44" s="44"/>
      <c r="K44" s="48"/>
    </row>
    <row r="45" s="1" customFormat="1" ht="16.5" customHeight="1">
      <c r="B45" s="43"/>
      <c r="C45" s="44"/>
      <c r="D45" s="44"/>
      <c r="E45" s="152" t="str">
        <f>E7</f>
        <v>Výměna kolejnic u ST Ústí n.L. v úseku Mělník - Děčín východ a navazujících tratích</v>
      </c>
      <c r="F45" s="37"/>
      <c r="G45" s="37"/>
      <c r="H45" s="37"/>
      <c r="I45" s="153"/>
      <c r="J45" s="44"/>
      <c r="K45" s="48"/>
    </row>
    <row r="46" s="1" customFormat="1" ht="14.4" customHeight="1">
      <c r="B46" s="43"/>
      <c r="C46" s="37" t="s">
        <v>184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7.25" customHeight="1">
      <c r="B47" s="43"/>
      <c r="C47" s="44"/>
      <c r="D47" s="44"/>
      <c r="E47" s="154" t="str">
        <f>E9</f>
        <v>09 - Přeprava materiálu a mechanizace</v>
      </c>
      <c r="F47" s="44"/>
      <c r="G47" s="44"/>
      <c r="H47" s="44"/>
      <c r="I47" s="153"/>
      <c r="J47" s="44"/>
      <c r="K47" s="48"/>
    </row>
    <row r="48" s="1" customFormat="1" ht="6.96" customHeight="1">
      <c r="B48" s="43"/>
      <c r="C48" s="44"/>
      <c r="D48" s="44"/>
      <c r="E48" s="44"/>
      <c r="F48" s="44"/>
      <c r="G48" s="44"/>
      <c r="H48" s="44"/>
      <c r="I48" s="153"/>
      <c r="J48" s="44"/>
      <c r="K48" s="48"/>
    </row>
    <row r="49" s="1" customFormat="1" ht="18" customHeight="1">
      <c r="B49" s="43"/>
      <c r="C49" s="37" t="s">
        <v>23</v>
      </c>
      <c r="D49" s="44"/>
      <c r="E49" s="44"/>
      <c r="F49" s="32" t="str">
        <f>F12</f>
        <v>trať 072, 073, 081, 083 a 130</v>
      </c>
      <c r="G49" s="44"/>
      <c r="H49" s="44"/>
      <c r="I49" s="155" t="s">
        <v>25</v>
      </c>
      <c r="J49" s="156" t="str">
        <f>IF(J12="","",J12)</f>
        <v>17. 10. 2018</v>
      </c>
      <c r="K49" s="48"/>
    </row>
    <row r="50" s="1" customFormat="1" ht="6.96" customHeight="1">
      <c r="B50" s="43"/>
      <c r="C50" s="44"/>
      <c r="D50" s="44"/>
      <c r="E50" s="44"/>
      <c r="F50" s="44"/>
      <c r="G50" s="44"/>
      <c r="H50" s="44"/>
      <c r="I50" s="153"/>
      <c r="J50" s="44"/>
      <c r="K50" s="48"/>
    </row>
    <row r="51" s="1" customFormat="1">
      <c r="B51" s="43"/>
      <c r="C51" s="37" t="s">
        <v>27</v>
      </c>
      <c r="D51" s="44"/>
      <c r="E51" s="44"/>
      <c r="F51" s="32" t="str">
        <f>E15</f>
        <v>SŽDC s.o., OŘ Ústí n.L., ST Ústí n.L.</v>
      </c>
      <c r="G51" s="44"/>
      <c r="H51" s="44"/>
      <c r="I51" s="155" t="s">
        <v>35</v>
      </c>
      <c r="J51" s="41" t="str">
        <f>E21</f>
        <v xml:space="preserve"> </v>
      </c>
      <c r="K51" s="48"/>
    </row>
    <row r="52" s="1" customFormat="1" ht="14.4" customHeight="1">
      <c r="B52" s="43"/>
      <c r="C52" s="37" t="s">
        <v>33</v>
      </c>
      <c r="D52" s="44"/>
      <c r="E52" s="44"/>
      <c r="F52" s="32" t="str">
        <f>IF(E18="","",E18)</f>
        <v/>
      </c>
      <c r="G52" s="44"/>
      <c r="H52" s="44"/>
      <c r="I52" s="153"/>
      <c r="J52" s="180"/>
      <c r="K52" s="48"/>
    </row>
    <row r="53" s="1" customFormat="1" ht="10.32" customHeight="1">
      <c r="B53" s="43"/>
      <c r="C53" s="44"/>
      <c r="D53" s="44"/>
      <c r="E53" s="44"/>
      <c r="F53" s="44"/>
      <c r="G53" s="44"/>
      <c r="H53" s="44"/>
      <c r="I53" s="153"/>
      <c r="J53" s="44"/>
      <c r="K53" s="48"/>
    </row>
    <row r="54" s="1" customFormat="1" ht="29.28" customHeight="1">
      <c r="B54" s="43"/>
      <c r="C54" s="181" t="s">
        <v>189</v>
      </c>
      <c r="D54" s="168"/>
      <c r="E54" s="168"/>
      <c r="F54" s="168"/>
      <c r="G54" s="168"/>
      <c r="H54" s="168"/>
      <c r="I54" s="182"/>
      <c r="J54" s="183" t="s">
        <v>190</v>
      </c>
      <c r="K54" s="184"/>
    </row>
    <row r="55" s="1" customFormat="1" ht="10.32" customHeight="1">
      <c r="B55" s="43"/>
      <c r="C55" s="44"/>
      <c r="D55" s="44"/>
      <c r="E55" s="44"/>
      <c r="F55" s="44"/>
      <c r="G55" s="44"/>
      <c r="H55" s="44"/>
      <c r="I55" s="153"/>
      <c r="J55" s="44"/>
      <c r="K55" s="48"/>
    </row>
    <row r="56" s="1" customFormat="1" ht="29.28" customHeight="1">
      <c r="B56" s="43"/>
      <c r="C56" s="185" t="s">
        <v>191</v>
      </c>
      <c r="D56" s="44"/>
      <c r="E56" s="44"/>
      <c r="F56" s="44"/>
      <c r="G56" s="44"/>
      <c r="H56" s="44"/>
      <c r="I56" s="153"/>
      <c r="J56" s="164">
        <f>J76</f>
        <v>0</v>
      </c>
      <c r="K56" s="48"/>
      <c r="AU56" s="21" t="s">
        <v>192</v>
      </c>
    </row>
    <row r="57" s="1" customFormat="1" ht="21.84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6.96" customHeight="1">
      <c r="B58" s="64"/>
      <c r="C58" s="65"/>
      <c r="D58" s="65"/>
      <c r="E58" s="65"/>
      <c r="F58" s="65"/>
      <c r="G58" s="65"/>
      <c r="H58" s="65"/>
      <c r="I58" s="175"/>
      <c r="J58" s="65"/>
      <c r="K58" s="66"/>
    </row>
    <row r="62" s="1" customFormat="1" ht="6.96" customHeight="1">
      <c r="B62" s="67"/>
      <c r="C62" s="68"/>
      <c r="D62" s="68"/>
      <c r="E62" s="68"/>
      <c r="F62" s="68"/>
      <c r="G62" s="68"/>
      <c r="H62" s="68"/>
      <c r="I62" s="178"/>
      <c r="J62" s="68"/>
      <c r="K62" s="68"/>
      <c r="L62" s="69"/>
    </row>
    <row r="63" s="1" customFormat="1" ht="36.96" customHeight="1">
      <c r="B63" s="43"/>
      <c r="C63" s="70" t="s">
        <v>193</v>
      </c>
      <c r="D63" s="71"/>
      <c r="E63" s="71"/>
      <c r="F63" s="71"/>
      <c r="G63" s="71"/>
      <c r="H63" s="71"/>
      <c r="I63" s="186"/>
      <c r="J63" s="71"/>
      <c r="K63" s="71"/>
      <c r="L63" s="69"/>
    </row>
    <row r="64" s="1" customFormat="1" ht="6.96" customHeight="1">
      <c r="B64" s="43"/>
      <c r="C64" s="71"/>
      <c r="D64" s="71"/>
      <c r="E64" s="71"/>
      <c r="F64" s="71"/>
      <c r="G64" s="71"/>
      <c r="H64" s="71"/>
      <c r="I64" s="186"/>
      <c r="J64" s="71"/>
      <c r="K64" s="71"/>
      <c r="L64" s="69"/>
    </row>
    <row r="65" s="1" customFormat="1" ht="14.4" customHeight="1">
      <c r="B65" s="43"/>
      <c r="C65" s="73" t="s">
        <v>18</v>
      </c>
      <c r="D65" s="71"/>
      <c r="E65" s="71"/>
      <c r="F65" s="71"/>
      <c r="G65" s="71"/>
      <c r="H65" s="71"/>
      <c r="I65" s="186"/>
      <c r="J65" s="71"/>
      <c r="K65" s="71"/>
      <c r="L65" s="69"/>
    </row>
    <row r="66" s="1" customFormat="1" ht="16.5" customHeight="1">
      <c r="B66" s="43"/>
      <c r="C66" s="71"/>
      <c r="D66" s="71"/>
      <c r="E66" s="187" t="str">
        <f>E7</f>
        <v>Výměna kolejnic u ST Ústí n.L. v úseku Mělník - Děčín východ a navazujících tratích</v>
      </c>
      <c r="F66" s="73"/>
      <c r="G66" s="73"/>
      <c r="H66" s="73"/>
      <c r="I66" s="186"/>
      <c r="J66" s="71"/>
      <c r="K66" s="71"/>
      <c r="L66" s="69"/>
    </row>
    <row r="67" s="1" customFormat="1" ht="14.4" customHeight="1">
      <c r="B67" s="43"/>
      <c r="C67" s="73" t="s">
        <v>184</v>
      </c>
      <c r="D67" s="71"/>
      <c r="E67" s="71"/>
      <c r="F67" s="71"/>
      <c r="G67" s="71"/>
      <c r="H67" s="71"/>
      <c r="I67" s="186"/>
      <c r="J67" s="71"/>
      <c r="K67" s="71"/>
      <c r="L67" s="69"/>
    </row>
    <row r="68" s="1" customFormat="1" ht="17.25" customHeight="1">
      <c r="B68" s="43"/>
      <c r="C68" s="71"/>
      <c r="D68" s="71"/>
      <c r="E68" s="79" t="str">
        <f>E9</f>
        <v>09 - Přeprava materiálu a mechanizace</v>
      </c>
      <c r="F68" s="71"/>
      <c r="G68" s="71"/>
      <c r="H68" s="71"/>
      <c r="I68" s="186"/>
      <c r="J68" s="71"/>
      <c r="K68" s="71"/>
      <c r="L68" s="69"/>
    </row>
    <row r="69" s="1" customFormat="1" ht="6.96" customHeight="1">
      <c r="B69" s="43"/>
      <c r="C69" s="71"/>
      <c r="D69" s="71"/>
      <c r="E69" s="71"/>
      <c r="F69" s="71"/>
      <c r="G69" s="71"/>
      <c r="H69" s="71"/>
      <c r="I69" s="186"/>
      <c r="J69" s="71"/>
      <c r="K69" s="71"/>
      <c r="L69" s="69"/>
    </row>
    <row r="70" s="1" customFormat="1" ht="18" customHeight="1">
      <c r="B70" s="43"/>
      <c r="C70" s="73" t="s">
        <v>23</v>
      </c>
      <c r="D70" s="71"/>
      <c r="E70" s="71"/>
      <c r="F70" s="190" t="str">
        <f>F12</f>
        <v>trať 072, 073, 081, 083 a 130</v>
      </c>
      <c r="G70" s="71"/>
      <c r="H70" s="71"/>
      <c r="I70" s="191" t="s">
        <v>25</v>
      </c>
      <c r="J70" s="82" t="str">
        <f>IF(J12="","",J12)</f>
        <v>17. 10. 2018</v>
      </c>
      <c r="K70" s="71"/>
      <c r="L70" s="69"/>
    </row>
    <row r="71" s="1" customFormat="1" ht="6.96" customHeight="1">
      <c r="B71" s="43"/>
      <c r="C71" s="71"/>
      <c r="D71" s="71"/>
      <c r="E71" s="71"/>
      <c r="F71" s="71"/>
      <c r="G71" s="71"/>
      <c r="H71" s="71"/>
      <c r="I71" s="186"/>
      <c r="J71" s="71"/>
      <c r="K71" s="71"/>
      <c r="L71" s="69"/>
    </row>
    <row r="72" s="1" customFormat="1">
      <c r="B72" s="43"/>
      <c r="C72" s="73" t="s">
        <v>27</v>
      </c>
      <c r="D72" s="71"/>
      <c r="E72" s="71"/>
      <c r="F72" s="190" t="str">
        <f>E15</f>
        <v>SŽDC s.o., OŘ Ústí n.L., ST Ústí n.L.</v>
      </c>
      <c r="G72" s="71"/>
      <c r="H72" s="71"/>
      <c r="I72" s="191" t="s">
        <v>35</v>
      </c>
      <c r="J72" s="190" t="str">
        <f>E21</f>
        <v xml:space="preserve"> </v>
      </c>
      <c r="K72" s="71"/>
      <c r="L72" s="69"/>
    </row>
    <row r="73" s="1" customFormat="1" ht="14.4" customHeight="1">
      <c r="B73" s="43"/>
      <c r="C73" s="73" t="s">
        <v>33</v>
      </c>
      <c r="D73" s="71"/>
      <c r="E73" s="71"/>
      <c r="F73" s="190" t="str">
        <f>IF(E18="","",E18)</f>
        <v/>
      </c>
      <c r="G73" s="71"/>
      <c r="H73" s="71"/>
      <c r="I73" s="186"/>
      <c r="J73" s="71"/>
      <c r="K73" s="71"/>
      <c r="L73" s="69"/>
    </row>
    <row r="74" s="1" customFormat="1" ht="10.32" customHeight="1">
      <c r="B74" s="43"/>
      <c r="C74" s="71"/>
      <c r="D74" s="71"/>
      <c r="E74" s="71"/>
      <c r="F74" s="71"/>
      <c r="G74" s="71"/>
      <c r="H74" s="71"/>
      <c r="I74" s="186"/>
      <c r="J74" s="71"/>
      <c r="K74" s="71"/>
      <c r="L74" s="69"/>
    </row>
    <row r="75" s="8" customFormat="1" ht="29.28" customHeight="1">
      <c r="B75" s="192"/>
      <c r="C75" s="193" t="s">
        <v>194</v>
      </c>
      <c r="D75" s="194" t="s">
        <v>58</v>
      </c>
      <c r="E75" s="194" t="s">
        <v>54</v>
      </c>
      <c r="F75" s="194" t="s">
        <v>195</v>
      </c>
      <c r="G75" s="194" t="s">
        <v>196</v>
      </c>
      <c r="H75" s="194" t="s">
        <v>197</v>
      </c>
      <c r="I75" s="195" t="s">
        <v>198</v>
      </c>
      <c r="J75" s="194" t="s">
        <v>190</v>
      </c>
      <c r="K75" s="196" t="s">
        <v>199</v>
      </c>
      <c r="L75" s="197"/>
      <c r="M75" s="99" t="s">
        <v>200</v>
      </c>
      <c r="N75" s="100" t="s">
        <v>43</v>
      </c>
      <c r="O75" s="100" t="s">
        <v>201</v>
      </c>
      <c r="P75" s="100" t="s">
        <v>202</v>
      </c>
      <c r="Q75" s="100" t="s">
        <v>203</v>
      </c>
      <c r="R75" s="100" t="s">
        <v>204</v>
      </c>
      <c r="S75" s="100" t="s">
        <v>205</v>
      </c>
      <c r="T75" s="101" t="s">
        <v>206</v>
      </c>
    </row>
    <row r="76" s="1" customFormat="1" ht="29.28" customHeight="1">
      <c r="B76" s="43"/>
      <c r="C76" s="105" t="s">
        <v>191</v>
      </c>
      <c r="D76" s="71"/>
      <c r="E76" s="71"/>
      <c r="F76" s="71"/>
      <c r="G76" s="71"/>
      <c r="H76" s="71"/>
      <c r="I76" s="186"/>
      <c r="J76" s="198">
        <f>BK76</f>
        <v>0</v>
      </c>
      <c r="K76" s="71"/>
      <c r="L76" s="69"/>
      <c r="M76" s="102"/>
      <c r="N76" s="103"/>
      <c r="O76" s="103"/>
      <c r="P76" s="199">
        <f>SUM(P77:P133)</f>
        <v>0</v>
      </c>
      <c r="Q76" s="103"/>
      <c r="R76" s="199">
        <f>SUM(R77:R133)</f>
        <v>0</v>
      </c>
      <c r="S76" s="103"/>
      <c r="T76" s="200">
        <f>SUM(T77:T133)</f>
        <v>0</v>
      </c>
      <c r="AT76" s="21" t="s">
        <v>72</v>
      </c>
      <c r="AU76" s="21" t="s">
        <v>192</v>
      </c>
      <c r="BK76" s="201">
        <f>SUM(BK77:BK133)</f>
        <v>0</v>
      </c>
    </row>
    <row r="77" s="1" customFormat="1" ht="63.75" customHeight="1">
      <c r="B77" s="43"/>
      <c r="C77" s="202" t="s">
        <v>80</v>
      </c>
      <c r="D77" s="202" t="s">
        <v>207</v>
      </c>
      <c r="E77" s="203" t="s">
        <v>296</v>
      </c>
      <c r="F77" s="204" t="s">
        <v>297</v>
      </c>
      <c r="G77" s="205" t="s">
        <v>298</v>
      </c>
      <c r="H77" s="206">
        <v>510.24000000000001</v>
      </c>
      <c r="I77" s="207"/>
      <c r="J77" s="208">
        <f>ROUND(I77*H77,2)</f>
        <v>0</v>
      </c>
      <c r="K77" s="204" t="s">
        <v>211</v>
      </c>
      <c r="L77" s="69"/>
      <c r="M77" s="209" t="s">
        <v>21</v>
      </c>
      <c r="N77" s="210" t="s">
        <v>44</v>
      </c>
      <c r="O77" s="44"/>
      <c r="P77" s="211">
        <f>O77*H77</f>
        <v>0</v>
      </c>
      <c r="Q77" s="211">
        <v>0</v>
      </c>
      <c r="R77" s="211">
        <f>Q77*H77</f>
        <v>0</v>
      </c>
      <c r="S77" s="211">
        <v>0</v>
      </c>
      <c r="T77" s="212">
        <f>S77*H77</f>
        <v>0</v>
      </c>
      <c r="AR77" s="21" t="s">
        <v>212</v>
      </c>
      <c r="AT77" s="21" t="s">
        <v>207</v>
      </c>
      <c r="AU77" s="21" t="s">
        <v>73</v>
      </c>
      <c r="AY77" s="21" t="s">
        <v>213</v>
      </c>
      <c r="BE77" s="213">
        <f>IF(N77="základní",J77,0)</f>
        <v>0</v>
      </c>
      <c r="BF77" s="213">
        <f>IF(N77="snížená",J77,0)</f>
        <v>0</v>
      </c>
      <c r="BG77" s="213">
        <f>IF(N77="zákl. přenesená",J77,0)</f>
        <v>0</v>
      </c>
      <c r="BH77" s="213">
        <f>IF(N77="sníž. přenesená",J77,0)</f>
        <v>0</v>
      </c>
      <c r="BI77" s="213">
        <f>IF(N77="nulová",J77,0)</f>
        <v>0</v>
      </c>
      <c r="BJ77" s="21" t="s">
        <v>80</v>
      </c>
      <c r="BK77" s="213">
        <f>ROUND(I77*H77,2)</f>
        <v>0</v>
      </c>
      <c r="BL77" s="21" t="s">
        <v>212</v>
      </c>
      <c r="BM77" s="21" t="s">
        <v>1084</v>
      </c>
    </row>
    <row r="78" s="10" customFormat="1">
      <c r="B78" s="228"/>
      <c r="C78" s="229"/>
      <c r="D78" s="214" t="s">
        <v>217</v>
      </c>
      <c r="E78" s="230" t="s">
        <v>21</v>
      </c>
      <c r="F78" s="231" t="s">
        <v>1085</v>
      </c>
      <c r="G78" s="229"/>
      <c r="H78" s="230" t="s">
        <v>21</v>
      </c>
      <c r="I78" s="232"/>
      <c r="J78" s="229"/>
      <c r="K78" s="229"/>
      <c r="L78" s="233"/>
      <c r="M78" s="234"/>
      <c r="N78" s="235"/>
      <c r="O78" s="235"/>
      <c r="P78" s="235"/>
      <c r="Q78" s="235"/>
      <c r="R78" s="235"/>
      <c r="S78" s="235"/>
      <c r="T78" s="236"/>
      <c r="AT78" s="237" t="s">
        <v>217</v>
      </c>
      <c r="AU78" s="237" t="s">
        <v>73</v>
      </c>
      <c r="AV78" s="10" t="s">
        <v>80</v>
      </c>
      <c r="AW78" s="10" t="s">
        <v>37</v>
      </c>
      <c r="AX78" s="10" t="s">
        <v>73</v>
      </c>
      <c r="AY78" s="237" t="s">
        <v>213</v>
      </c>
    </row>
    <row r="79" s="9" customFormat="1">
      <c r="B79" s="217"/>
      <c r="C79" s="218"/>
      <c r="D79" s="214" t="s">
        <v>217</v>
      </c>
      <c r="E79" s="219" t="s">
        <v>21</v>
      </c>
      <c r="F79" s="220" t="s">
        <v>1086</v>
      </c>
      <c r="G79" s="218"/>
      <c r="H79" s="221">
        <v>345.60000000000002</v>
      </c>
      <c r="I79" s="222"/>
      <c r="J79" s="218"/>
      <c r="K79" s="218"/>
      <c r="L79" s="223"/>
      <c r="M79" s="224"/>
      <c r="N79" s="225"/>
      <c r="O79" s="225"/>
      <c r="P79" s="225"/>
      <c r="Q79" s="225"/>
      <c r="R79" s="225"/>
      <c r="S79" s="225"/>
      <c r="T79" s="226"/>
      <c r="AT79" s="227" t="s">
        <v>217</v>
      </c>
      <c r="AU79" s="227" t="s">
        <v>73</v>
      </c>
      <c r="AV79" s="9" t="s">
        <v>82</v>
      </c>
      <c r="AW79" s="9" t="s">
        <v>37</v>
      </c>
      <c r="AX79" s="9" t="s">
        <v>73</v>
      </c>
      <c r="AY79" s="227" t="s">
        <v>213</v>
      </c>
    </row>
    <row r="80" s="10" customFormat="1">
      <c r="B80" s="228"/>
      <c r="C80" s="229"/>
      <c r="D80" s="214" t="s">
        <v>217</v>
      </c>
      <c r="E80" s="230" t="s">
        <v>21</v>
      </c>
      <c r="F80" s="231" t="s">
        <v>1087</v>
      </c>
      <c r="G80" s="229"/>
      <c r="H80" s="230" t="s">
        <v>21</v>
      </c>
      <c r="I80" s="232"/>
      <c r="J80" s="229"/>
      <c r="K80" s="229"/>
      <c r="L80" s="233"/>
      <c r="M80" s="234"/>
      <c r="N80" s="235"/>
      <c r="O80" s="235"/>
      <c r="P80" s="235"/>
      <c r="Q80" s="235"/>
      <c r="R80" s="235"/>
      <c r="S80" s="235"/>
      <c r="T80" s="236"/>
      <c r="AT80" s="237" t="s">
        <v>217</v>
      </c>
      <c r="AU80" s="237" t="s">
        <v>73</v>
      </c>
      <c r="AV80" s="10" t="s">
        <v>80</v>
      </c>
      <c r="AW80" s="10" t="s">
        <v>37</v>
      </c>
      <c r="AX80" s="10" t="s">
        <v>73</v>
      </c>
      <c r="AY80" s="237" t="s">
        <v>213</v>
      </c>
    </row>
    <row r="81" s="9" customFormat="1">
      <c r="B81" s="217"/>
      <c r="C81" s="218"/>
      <c r="D81" s="214" t="s">
        <v>217</v>
      </c>
      <c r="E81" s="219" t="s">
        <v>21</v>
      </c>
      <c r="F81" s="220" t="s">
        <v>1088</v>
      </c>
      <c r="G81" s="218"/>
      <c r="H81" s="221">
        <v>164.63999999999999</v>
      </c>
      <c r="I81" s="222"/>
      <c r="J81" s="218"/>
      <c r="K81" s="218"/>
      <c r="L81" s="223"/>
      <c r="M81" s="224"/>
      <c r="N81" s="225"/>
      <c r="O81" s="225"/>
      <c r="P81" s="225"/>
      <c r="Q81" s="225"/>
      <c r="R81" s="225"/>
      <c r="S81" s="225"/>
      <c r="T81" s="226"/>
      <c r="AT81" s="227" t="s">
        <v>217</v>
      </c>
      <c r="AU81" s="227" t="s">
        <v>73</v>
      </c>
      <c r="AV81" s="9" t="s">
        <v>82</v>
      </c>
      <c r="AW81" s="9" t="s">
        <v>37</v>
      </c>
      <c r="AX81" s="9" t="s">
        <v>73</v>
      </c>
      <c r="AY81" s="227" t="s">
        <v>213</v>
      </c>
    </row>
    <row r="82" s="11" customFormat="1">
      <c r="B82" s="251"/>
      <c r="C82" s="252"/>
      <c r="D82" s="214" t="s">
        <v>217</v>
      </c>
      <c r="E82" s="253" t="s">
        <v>21</v>
      </c>
      <c r="F82" s="254" t="s">
        <v>361</v>
      </c>
      <c r="G82" s="252"/>
      <c r="H82" s="255">
        <v>510.24000000000001</v>
      </c>
      <c r="I82" s="256"/>
      <c r="J82" s="252"/>
      <c r="K82" s="252"/>
      <c r="L82" s="257"/>
      <c r="M82" s="258"/>
      <c r="N82" s="259"/>
      <c r="O82" s="259"/>
      <c r="P82" s="259"/>
      <c r="Q82" s="259"/>
      <c r="R82" s="259"/>
      <c r="S82" s="259"/>
      <c r="T82" s="260"/>
      <c r="AT82" s="261" t="s">
        <v>217</v>
      </c>
      <c r="AU82" s="261" t="s">
        <v>73</v>
      </c>
      <c r="AV82" s="11" t="s">
        <v>212</v>
      </c>
      <c r="AW82" s="11" t="s">
        <v>37</v>
      </c>
      <c r="AX82" s="11" t="s">
        <v>80</v>
      </c>
      <c r="AY82" s="261" t="s">
        <v>213</v>
      </c>
    </row>
    <row r="83" s="1" customFormat="1" ht="127.5" customHeight="1">
      <c r="B83" s="43"/>
      <c r="C83" s="202" t="s">
        <v>82</v>
      </c>
      <c r="D83" s="202" t="s">
        <v>207</v>
      </c>
      <c r="E83" s="203" t="s">
        <v>1089</v>
      </c>
      <c r="F83" s="204" t="s">
        <v>1090</v>
      </c>
      <c r="G83" s="205" t="s">
        <v>298</v>
      </c>
      <c r="H83" s="206">
        <v>510.24000000000001</v>
      </c>
      <c r="I83" s="207"/>
      <c r="J83" s="208">
        <f>ROUND(I83*H83,2)</f>
        <v>0</v>
      </c>
      <c r="K83" s="204" t="s">
        <v>211</v>
      </c>
      <c r="L83" s="69"/>
      <c r="M83" s="209" t="s">
        <v>21</v>
      </c>
      <c r="N83" s="210" t="s">
        <v>44</v>
      </c>
      <c r="O83" s="44"/>
      <c r="P83" s="211">
        <f>O83*H83</f>
        <v>0</v>
      </c>
      <c r="Q83" s="211">
        <v>0</v>
      </c>
      <c r="R83" s="211">
        <f>Q83*H83</f>
        <v>0</v>
      </c>
      <c r="S83" s="211">
        <v>0</v>
      </c>
      <c r="T83" s="212">
        <f>S83*H83</f>
        <v>0</v>
      </c>
      <c r="AR83" s="21" t="s">
        <v>212</v>
      </c>
      <c r="AT83" s="21" t="s">
        <v>207</v>
      </c>
      <c r="AU83" s="21" t="s">
        <v>73</v>
      </c>
      <c r="AY83" s="21" t="s">
        <v>213</v>
      </c>
      <c r="BE83" s="213">
        <f>IF(N83="základní",J83,0)</f>
        <v>0</v>
      </c>
      <c r="BF83" s="213">
        <f>IF(N83="snížená",J83,0)</f>
        <v>0</v>
      </c>
      <c r="BG83" s="213">
        <f>IF(N83="zákl. přenesená",J83,0)</f>
        <v>0</v>
      </c>
      <c r="BH83" s="213">
        <f>IF(N83="sníž. přenesená",J83,0)</f>
        <v>0</v>
      </c>
      <c r="BI83" s="213">
        <f>IF(N83="nulová",J83,0)</f>
        <v>0</v>
      </c>
      <c r="BJ83" s="21" t="s">
        <v>80</v>
      </c>
      <c r="BK83" s="213">
        <f>ROUND(I83*H83,2)</f>
        <v>0</v>
      </c>
      <c r="BL83" s="21" t="s">
        <v>212</v>
      </c>
      <c r="BM83" s="21" t="s">
        <v>1091</v>
      </c>
    </row>
    <row r="84" s="10" customFormat="1">
      <c r="B84" s="228"/>
      <c r="C84" s="229"/>
      <c r="D84" s="214" t="s">
        <v>217</v>
      </c>
      <c r="E84" s="230" t="s">
        <v>21</v>
      </c>
      <c r="F84" s="231" t="s">
        <v>1085</v>
      </c>
      <c r="G84" s="229"/>
      <c r="H84" s="230" t="s">
        <v>21</v>
      </c>
      <c r="I84" s="232"/>
      <c r="J84" s="229"/>
      <c r="K84" s="229"/>
      <c r="L84" s="233"/>
      <c r="M84" s="234"/>
      <c r="N84" s="235"/>
      <c r="O84" s="235"/>
      <c r="P84" s="235"/>
      <c r="Q84" s="235"/>
      <c r="R84" s="235"/>
      <c r="S84" s="235"/>
      <c r="T84" s="236"/>
      <c r="AT84" s="237" t="s">
        <v>217</v>
      </c>
      <c r="AU84" s="237" t="s">
        <v>73</v>
      </c>
      <c r="AV84" s="10" t="s">
        <v>80</v>
      </c>
      <c r="AW84" s="10" t="s">
        <v>37</v>
      </c>
      <c r="AX84" s="10" t="s">
        <v>73</v>
      </c>
      <c r="AY84" s="237" t="s">
        <v>213</v>
      </c>
    </row>
    <row r="85" s="9" customFormat="1">
      <c r="B85" s="217"/>
      <c r="C85" s="218"/>
      <c r="D85" s="214" t="s">
        <v>217</v>
      </c>
      <c r="E85" s="219" t="s">
        <v>21</v>
      </c>
      <c r="F85" s="220" t="s">
        <v>1086</v>
      </c>
      <c r="G85" s="218"/>
      <c r="H85" s="221">
        <v>345.60000000000002</v>
      </c>
      <c r="I85" s="222"/>
      <c r="J85" s="218"/>
      <c r="K85" s="218"/>
      <c r="L85" s="223"/>
      <c r="M85" s="224"/>
      <c r="N85" s="225"/>
      <c r="O85" s="225"/>
      <c r="P85" s="225"/>
      <c r="Q85" s="225"/>
      <c r="R85" s="225"/>
      <c r="S85" s="225"/>
      <c r="T85" s="226"/>
      <c r="AT85" s="227" t="s">
        <v>217</v>
      </c>
      <c r="AU85" s="227" t="s">
        <v>73</v>
      </c>
      <c r="AV85" s="9" t="s">
        <v>82</v>
      </c>
      <c r="AW85" s="9" t="s">
        <v>37</v>
      </c>
      <c r="AX85" s="9" t="s">
        <v>73</v>
      </c>
      <c r="AY85" s="227" t="s">
        <v>213</v>
      </c>
    </row>
    <row r="86" s="10" customFormat="1">
      <c r="B86" s="228"/>
      <c r="C86" s="229"/>
      <c r="D86" s="214" t="s">
        <v>217</v>
      </c>
      <c r="E86" s="230" t="s">
        <v>21</v>
      </c>
      <c r="F86" s="231" t="s">
        <v>1087</v>
      </c>
      <c r="G86" s="229"/>
      <c r="H86" s="230" t="s">
        <v>21</v>
      </c>
      <c r="I86" s="232"/>
      <c r="J86" s="229"/>
      <c r="K86" s="229"/>
      <c r="L86" s="233"/>
      <c r="M86" s="234"/>
      <c r="N86" s="235"/>
      <c r="O86" s="235"/>
      <c r="P86" s="235"/>
      <c r="Q86" s="235"/>
      <c r="R86" s="235"/>
      <c r="S86" s="235"/>
      <c r="T86" s="236"/>
      <c r="AT86" s="237" t="s">
        <v>217</v>
      </c>
      <c r="AU86" s="237" t="s">
        <v>73</v>
      </c>
      <c r="AV86" s="10" t="s">
        <v>80</v>
      </c>
      <c r="AW86" s="10" t="s">
        <v>37</v>
      </c>
      <c r="AX86" s="10" t="s">
        <v>73</v>
      </c>
      <c r="AY86" s="237" t="s">
        <v>213</v>
      </c>
    </row>
    <row r="87" s="9" customFormat="1">
      <c r="B87" s="217"/>
      <c r="C87" s="218"/>
      <c r="D87" s="214" t="s">
        <v>217</v>
      </c>
      <c r="E87" s="219" t="s">
        <v>21</v>
      </c>
      <c r="F87" s="220" t="s">
        <v>1088</v>
      </c>
      <c r="G87" s="218"/>
      <c r="H87" s="221">
        <v>164.63999999999999</v>
      </c>
      <c r="I87" s="222"/>
      <c r="J87" s="218"/>
      <c r="K87" s="218"/>
      <c r="L87" s="223"/>
      <c r="M87" s="224"/>
      <c r="N87" s="225"/>
      <c r="O87" s="225"/>
      <c r="P87" s="225"/>
      <c r="Q87" s="225"/>
      <c r="R87" s="225"/>
      <c r="S87" s="225"/>
      <c r="T87" s="226"/>
      <c r="AT87" s="227" t="s">
        <v>217</v>
      </c>
      <c r="AU87" s="227" t="s">
        <v>73</v>
      </c>
      <c r="AV87" s="9" t="s">
        <v>82</v>
      </c>
      <c r="AW87" s="9" t="s">
        <v>37</v>
      </c>
      <c r="AX87" s="9" t="s">
        <v>73</v>
      </c>
      <c r="AY87" s="227" t="s">
        <v>213</v>
      </c>
    </row>
    <row r="88" s="11" customFormat="1">
      <c r="B88" s="251"/>
      <c r="C88" s="252"/>
      <c r="D88" s="214" t="s">
        <v>217</v>
      </c>
      <c r="E88" s="253" t="s">
        <v>21</v>
      </c>
      <c r="F88" s="254" t="s">
        <v>361</v>
      </c>
      <c r="G88" s="252"/>
      <c r="H88" s="255">
        <v>510.24000000000001</v>
      </c>
      <c r="I88" s="256"/>
      <c r="J88" s="252"/>
      <c r="K88" s="252"/>
      <c r="L88" s="257"/>
      <c r="M88" s="258"/>
      <c r="N88" s="259"/>
      <c r="O88" s="259"/>
      <c r="P88" s="259"/>
      <c r="Q88" s="259"/>
      <c r="R88" s="259"/>
      <c r="S88" s="259"/>
      <c r="T88" s="260"/>
      <c r="AT88" s="261" t="s">
        <v>217</v>
      </c>
      <c r="AU88" s="261" t="s">
        <v>73</v>
      </c>
      <c r="AV88" s="11" t="s">
        <v>212</v>
      </c>
      <c r="AW88" s="11" t="s">
        <v>37</v>
      </c>
      <c r="AX88" s="11" t="s">
        <v>80</v>
      </c>
      <c r="AY88" s="261" t="s">
        <v>213</v>
      </c>
    </row>
    <row r="89" s="1" customFormat="1" ht="153" customHeight="1">
      <c r="B89" s="43"/>
      <c r="C89" s="202" t="s">
        <v>226</v>
      </c>
      <c r="D89" s="202" t="s">
        <v>207</v>
      </c>
      <c r="E89" s="203" t="s">
        <v>1092</v>
      </c>
      <c r="F89" s="204" t="s">
        <v>1093</v>
      </c>
      <c r="G89" s="205" t="s">
        <v>298</v>
      </c>
      <c r="H89" s="206">
        <v>7.7460000000000004</v>
      </c>
      <c r="I89" s="207"/>
      <c r="J89" s="208">
        <f>ROUND(I89*H89,2)</f>
        <v>0</v>
      </c>
      <c r="K89" s="204" t="s">
        <v>211</v>
      </c>
      <c r="L89" s="69"/>
      <c r="M89" s="209" t="s">
        <v>21</v>
      </c>
      <c r="N89" s="210" t="s">
        <v>44</v>
      </c>
      <c r="O89" s="44"/>
      <c r="P89" s="211">
        <f>O89*H89</f>
        <v>0</v>
      </c>
      <c r="Q89" s="211">
        <v>0</v>
      </c>
      <c r="R89" s="211">
        <f>Q89*H89</f>
        <v>0</v>
      </c>
      <c r="S89" s="211">
        <v>0</v>
      </c>
      <c r="T89" s="212">
        <f>S89*H89</f>
        <v>0</v>
      </c>
      <c r="AR89" s="21" t="s">
        <v>212</v>
      </c>
      <c r="AT89" s="21" t="s">
        <v>207</v>
      </c>
      <c r="AU89" s="21" t="s">
        <v>73</v>
      </c>
      <c r="AY89" s="21" t="s">
        <v>213</v>
      </c>
      <c r="BE89" s="213">
        <f>IF(N89="základní",J89,0)</f>
        <v>0</v>
      </c>
      <c r="BF89" s="213">
        <f>IF(N89="snížená",J89,0)</f>
        <v>0</v>
      </c>
      <c r="BG89" s="213">
        <f>IF(N89="zákl. přenesená",J89,0)</f>
        <v>0</v>
      </c>
      <c r="BH89" s="213">
        <f>IF(N89="sníž. přenesená",J89,0)</f>
        <v>0</v>
      </c>
      <c r="BI89" s="213">
        <f>IF(N89="nulová",J89,0)</f>
        <v>0</v>
      </c>
      <c r="BJ89" s="21" t="s">
        <v>80</v>
      </c>
      <c r="BK89" s="213">
        <f>ROUND(I89*H89,2)</f>
        <v>0</v>
      </c>
      <c r="BL89" s="21" t="s">
        <v>212</v>
      </c>
      <c r="BM89" s="21" t="s">
        <v>1094</v>
      </c>
    </row>
    <row r="90" s="1" customFormat="1">
      <c r="B90" s="43"/>
      <c r="C90" s="71"/>
      <c r="D90" s="214" t="s">
        <v>215</v>
      </c>
      <c r="E90" s="71"/>
      <c r="F90" s="215" t="s">
        <v>306</v>
      </c>
      <c r="G90" s="71"/>
      <c r="H90" s="71"/>
      <c r="I90" s="186"/>
      <c r="J90" s="71"/>
      <c r="K90" s="71"/>
      <c r="L90" s="69"/>
      <c r="M90" s="216"/>
      <c r="N90" s="44"/>
      <c r="O90" s="44"/>
      <c r="P90" s="44"/>
      <c r="Q90" s="44"/>
      <c r="R90" s="44"/>
      <c r="S90" s="44"/>
      <c r="T90" s="92"/>
      <c r="AT90" s="21" t="s">
        <v>215</v>
      </c>
      <c r="AU90" s="21" t="s">
        <v>73</v>
      </c>
    </row>
    <row r="91" s="10" customFormat="1">
      <c r="B91" s="228"/>
      <c r="C91" s="229"/>
      <c r="D91" s="214" t="s">
        <v>217</v>
      </c>
      <c r="E91" s="230" t="s">
        <v>21</v>
      </c>
      <c r="F91" s="231" t="s">
        <v>1095</v>
      </c>
      <c r="G91" s="229"/>
      <c r="H91" s="230" t="s">
        <v>21</v>
      </c>
      <c r="I91" s="232"/>
      <c r="J91" s="229"/>
      <c r="K91" s="229"/>
      <c r="L91" s="233"/>
      <c r="M91" s="234"/>
      <c r="N91" s="235"/>
      <c r="O91" s="235"/>
      <c r="P91" s="235"/>
      <c r="Q91" s="235"/>
      <c r="R91" s="235"/>
      <c r="S91" s="235"/>
      <c r="T91" s="236"/>
      <c r="AT91" s="237" t="s">
        <v>217</v>
      </c>
      <c r="AU91" s="237" t="s">
        <v>73</v>
      </c>
      <c r="AV91" s="10" t="s">
        <v>80</v>
      </c>
      <c r="AW91" s="10" t="s">
        <v>37</v>
      </c>
      <c r="AX91" s="10" t="s">
        <v>73</v>
      </c>
      <c r="AY91" s="237" t="s">
        <v>213</v>
      </c>
    </row>
    <row r="92" s="10" customFormat="1">
      <c r="B92" s="228"/>
      <c r="C92" s="229"/>
      <c r="D92" s="214" t="s">
        <v>217</v>
      </c>
      <c r="E92" s="230" t="s">
        <v>21</v>
      </c>
      <c r="F92" s="231" t="s">
        <v>426</v>
      </c>
      <c r="G92" s="229"/>
      <c r="H92" s="230" t="s">
        <v>21</v>
      </c>
      <c r="I92" s="232"/>
      <c r="J92" s="229"/>
      <c r="K92" s="229"/>
      <c r="L92" s="233"/>
      <c r="M92" s="234"/>
      <c r="N92" s="235"/>
      <c r="O92" s="235"/>
      <c r="P92" s="235"/>
      <c r="Q92" s="235"/>
      <c r="R92" s="235"/>
      <c r="S92" s="235"/>
      <c r="T92" s="236"/>
      <c r="AT92" s="237" t="s">
        <v>217</v>
      </c>
      <c r="AU92" s="237" t="s">
        <v>73</v>
      </c>
      <c r="AV92" s="10" t="s">
        <v>80</v>
      </c>
      <c r="AW92" s="10" t="s">
        <v>37</v>
      </c>
      <c r="AX92" s="10" t="s">
        <v>73</v>
      </c>
      <c r="AY92" s="237" t="s">
        <v>213</v>
      </c>
    </row>
    <row r="93" s="9" customFormat="1">
      <c r="B93" s="217"/>
      <c r="C93" s="218"/>
      <c r="D93" s="214" t="s">
        <v>217</v>
      </c>
      <c r="E93" s="219" t="s">
        <v>21</v>
      </c>
      <c r="F93" s="220" t="s">
        <v>1096</v>
      </c>
      <c r="G93" s="218"/>
      <c r="H93" s="221">
        <v>0.48199999999999998</v>
      </c>
      <c r="I93" s="222"/>
      <c r="J93" s="218"/>
      <c r="K93" s="218"/>
      <c r="L93" s="223"/>
      <c r="M93" s="224"/>
      <c r="N93" s="225"/>
      <c r="O93" s="225"/>
      <c r="P93" s="225"/>
      <c r="Q93" s="225"/>
      <c r="R93" s="225"/>
      <c r="S93" s="225"/>
      <c r="T93" s="226"/>
      <c r="AT93" s="227" t="s">
        <v>217</v>
      </c>
      <c r="AU93" s="227" t="s">
        <v>73</v>
      </c>
      <c r="AV93" s="9" t="s">
        <v>82</v>
      </c>
      <c r="AW93" s="9" t="s">
        <v>37</v>
      </c>
      <c r="AX93" s="9" t="s">
        <v>73</v>
      </c>
      <c r="AY93" s="227" t="s">
        <v>213</v>
      </c>
    </row>
    <row r="94" s="10" customFormat="1">
      <c r="B94" s="228"/>
      <c r="C94" s="229"/>
      <c r="D94" s="214" t="s">
        <v>217</v>
      </c>
      <c r="E94" s="230" t="s">
        <v>21</v>
      </c>
      <c r="F94" s="231" t="s">
        <v>824</v>
      </c>
      <c r="G94" s="229"/>
      <c r="H94" s="230" t="s">
        <v>21</v>
      </c>
      <c r="I94" s="232"/>
      <c r="J94" s="229"/>
      <c r="K94" s="229"/>
      <c r="L94" s="233"/>
      <c r="M94" s="234"/>
      <c r="N94" s="235"/>
      <c r="O94" s="235"/>
      <c r="P94" s="235"/>
      <c r="Q94" s="235"/>
      <c r="R94" s="235"/>
      <c r="S94" s="235"/>
      <c r="T94" s="236"/>
      <c r="AT94" s="237" t="s">
        <v>217</v>
      </c>
      <c r="AU94" s="237" t="s">
        <v>73</v>
      </c>
      <c r="AV94" s="10" t="s">
        <v>80</v>
      </c>
      <c r="AW94" s="10" t="s">
        <v>37</v>
      </c>
      <c r="AX94" s="10" t="s">
        <v>73</v>
      </c>
      <c r="AY94" s="237" t="s">
        <v>213</v>
      </c>
    </row>
    <row r="95" s="9" customFormat="1">
      <c r="B95" s="217"/>
      <c r="C95" s="218"/>
      <c r="D95" s="214" t="s">
        <v>217</v>
      </c>
      <c r="E95" s="219" t="s">
        <v>21</v>
      </c>
      <c r="F95" s="220" t="s">
        <v>1097</v>
      </c>
      <c r="G95" s="218"/>
      <c r="H95" s="221">
        <v>0.56200000000000006</v>
      </c>
      <c r="I95" s="222"/>
      <c r="J95" s="218"/>
      <c r="K95" s="218"/>
      <c r="L95" s="223"/>
      <c r="M95" s="224"/>
      <c r="N95" s="225"/>
      <c r="O95" s="225"/>
      <c r="P95" s="225"/>
      <c r="Q95" s="225"/>
      <c r="R95" s="225"/>
      <c r="S95" s="225"/>
      <c r="T95" s="226"/>
      <c r="AT95" s="227" t="s">
        <v>217</v>
      </c>
      <c r="AU95" s="227" t="s">
        <v>73</v>
      </c>
      <c r="AV95" s="9" t="s">
        <v>82</v>
      </c>
      <c r="AW95" s="9" t="s">
        <v>37</v>
      </c>
      <c r="AX95" s="9" t="s">
        <v>73</v>
      </c>
      <c r="AY95" s="227" t="s">
        <v>213</v>
      </c>
    </row>
    <row r="96" s="10" customFormat="1">
      <c r="B96" s="228"/>
      <c r="C96" s="229"/>
      <c r="D96" s="214" t="s">
        <v>217</v>
      </c>
      <c r="E96" s="230" t="s">
        <v>21</v>
      </c>
      <c r="F96" s="231" t="s">
        <v>802</v>
      </c>
      <c r="G96" s="229"/>
      <c r="H96" s="230" t="s">
        <v>21</v>
      </c>
      <c r="I96" s="232"/>
      <c r="J96" s="229"/>
      <c r="K96" s="229"/>
      <c r="L96" s="233"/>
      <c r="M96" s="234"/>
      <c r="N96" s="235"/>
      <c r="O96" s="235"/>
      <c r="P96" s="235"/>
      <c r="Q96" s="235"/>
      <c r="R96" s="235"/>
      <c r="S96" s="235"/>
      <c r="T96" s="236"/>
      <c r="AT96" s="237" t="s">
        <v>217</v>
      </c>
      <c r="AU96" s="237" t="s">
        <v>73</v>
      </c>
      <c r="AV96" s="10" t="s">
        <v>80</v>
      </c>
      <c r="AW96" s="10" t="s">
        <v>37</v>
      </c>
      <c r="AX96" s="10" t="s">
        <v>73</v>
      </c>
      <c r="AY96" s="237" t="s">
        <v>213</v>
      </c>
    </row>
    <row r="97" s="9" customFormat="1">
      <c r="B97" s="217"/>
      <c r="C97" s="218"/>
      <c r="D97" s="214" t="s">
        <v>217</v>
      </c>
      <c r="E97" s="219" t="s">
        <v>21</v>
      </c>
      <c r="F97" s="220" t="s">
        <v>1098</v>
      </c>
      <c r="G97" s="218"/>
      <c r="H97" s="221">
        <v>1.365</v>
      </c>
      <c r="I97" s="222"/>
      <c r="J97" s="218"/>
      <c r="K97" s="218"/>
      <c r="L97" s="223"/>
      <c r="M97" s="224"/>
      <c r="N97" s="225"/>
      <c r="O97" s="225"/>
      <c r="P97" s="225"/>
      <c r="Q97" s="225"/>
      <c r="R97" s="225"/>
      <c r="S97" s="225"/>
      <c r="T97" s="226"/>
      <c r="AT97" s="227" t="s">
        <v>217</v>
      </c>
      <c r="AU97" s="227" t="s">
        <v>73</v>
      </c>
      <c r="AV97" s="9" t="s">
        <v>82</v>
      </c>
      <c r="AW97" s="9" t="s">
        <v>37</v>
      </c>
      <c r="AX97" s="9" t="s">
        <v>73</v>
      </c>
      <c r="AY97" s="227" t="s">
        <v>213</v>
      </c>
    </row>
    <row r="98" s="10" customFormat="1">
      <c r="B98" s="228"/>
      <c r="C98" s="229"/>
      <c r="D98" s="214" t="s">
        <v>217</v>
      </c>
      <c r="E98" s="230" t="s">
        <v>21</v>
      </c>
      <c r="F98" s="231" t="s">
        <v>330</v>
      </c>
      <c r="G98" s="229"/>
      <c r="H98" s="230" t="s">
        <v>21</v>
      </c>
      <c r="I98" s="232"/>
      <c r="J98" s="229"/>
      <c r="K98" s="229"/>
      <c r="L98" s="233"/>
      <c r="M98" s="234"/>
      <c r="N98" s="235"/>
      <c r="O98" s="235"/>
      <c r="P98" s="235"/>
      <c r="Q98" s="235"/>
      <c r="R98" s="235"/>
      <c r="S98" s="235"/>
      <c r="T98" s="236"/>
      <c r="AT98" s="237" t="s">
        <v>217</v>
      </c>
      <c r="AU98" s="237" t="s">
        <v>73</v>
      </c>
      <c r="AV98" s="10" t="s">
        <v>80</v>
      </c>
      <c r="AW98" s="10" t="s">
        <v>37</v>
      </c>
      <c r="AX98" s="10" t="s">
        <v>73</v>
      </c>
      <c r="AY98" s="237" t="s">
        <v>213</v>
      </c>
    </row>
    <row r="99" s="9" customFormat="1">
      <c r="B99" s="217"/>
      <c r="C99" s="218"/>
      <c r="D99" s="214" t="s">
        <v>217</v>
      </c>
      <c r="E99" s="219" t="s">
        <v>21</v>
      </c>
      <c r="F99" s="220" t="s">
        <v>1099</v>
      </c>
      <c r="G99" s="218"/>
      <c r="H99" s="221">
        <v>2.1680000000000001</v>
      </c>
      <c r="I99" s="222"/>
      <c r="J99" s="218"/>
      <c r="K99" s="218"/>
      <c r="L99" s="223"/>
      <c r="M99" s="224"/>
      <c r="N99" s="225"/>
      <c r="O99" s="225"/>
      <c r="P99" s="225"/>
      <c r="Q99" s="225"/>
      <c r="R99" s="225"/>
      <c r="S99" s="225"/>
      <c r="T99" s="226"/>
      <c r="AT99" s="227" t="s">
        <v>217</v>
      </c>
      <c r="AU99" s="227" t="s">
        <v>73</v>
      </c>
      <c r="AV99" s="9" t="s">
        <v>82</v>
      </c>
      <c r="AW99" s="9" t="s">
        <v>37</v>
      </c>
      <c r="AX99" s="9" t="s">
        <v>73</v>
      </c>
      <c r="AY99" s="227" t="s">
        <v>213</v>
      </c>
    </row>
    <row r="100" s="10" customFormat="1">
      <c r="B100" s="228"/>
      <c r="C100" s="229"/>
      <c r="D100" s="214" t="s">
        <v>217</v>
      </c>
      <c r="E100" s="230" t="s">
        <v>21</v>
      </c>
      <c r="F100" s="231" t="s">
        <v>889</v>
      </c>
      <c r="G100" s="229"/>
      <c r="H100" s="230" t="s">
        <v>21</v>
      </c>
      <c r="I100" s="232"/>
      <c r="J100" s="229"/>
      <c r="K100" s="229"/>
      <c r="L100" s="233"/>
      <c r="M100" s="234"/>
      <c r="N100" s="235"/>
      <c r="O100" s="235"/>
      <c r="P100" s="235"/>
      <c r="Q100" s="235"/>
      <c r="R100" s="235"/>
      <c r="S100" s="235"/>
      <c r="T100" s="236"/>
      <c r="AT100" s="237" t="s">
        <v>217</v>
      </c>
      <c r="AU100" s="237" t="s">
        <v>73</v>
      </c>
      <c r="AV100" s="10" t="s">
        <v>80</v>
      </c>
      <c r="AW100" s="10" t="s">
        <v>37</v>
      </c>
      <c r="AX100" s="10" t="s">
        <v>73</v>
      </c>
      <c r="AY100" s="237" t="s">
        <v>213</v>
      </c>
    </row>
    <row r="101" s="9" customFormat="1">
      <c r="B101" s="217"/>
      <c r="C101" s="218"/>
      <c r="D101" s="214" t="s">
        <v>217</v>
      </c>
      <c r="E101" s="219" t="s">
        <v>21</v>
      </c>
      <c r="F101" s="220" t="s">
        <v>1100</v>
      </c>
      <c r="G101" s="218"/>
      <c r="H101" s="221">
        <v>0.60999999999999999</v>
      </c>
      <c r="I101" s="222"/>
      <c r="J101" s="218"/>
      <c r="K101" s="218"/>
      <c r="L101" s="223"/>
      <c r="M101" s="224"/>
      <c r="N101" s="225"/>
      <c r="O101" s="225"/>
      <c r="P101" s="225"/>
      <c r="Q101" s="225"/>
      <c r="R101" s="225"/>
      <c r="S101" s="225"/>
      <c r="T101" s="226"/>
      <c r="AT101" s="227" t="s">
        <v>217</v>
      </c>
      <c r="AU101" s="227" t="s">
        <v>73</v>
      </c>
      <c r="AV101" s="9" t="s">
        <v>82</v>
      </c>
      <c r="AW101" s="9" t="s">
        <v>37</v>
      </c>
      <c r="AX101" s="9" t="s">
        <v>73</v>
      </c>
      <c r="AY101" s="227" t="s">
        <v>213</v>
      </c>
    </row>
    <row r="102" s="10" customFormat="1">
      <c r="B102" s="228"/>
      <c r="C102" s="229"/>
      <c r="D102" s="214" t="s">
        <v>217</v>
      </c>
      <c r="E102" s="230" t="s">
        <v>21</v>
      </c>
      <c r="F102" s="231" t="s">
        <v>886</v>
      </c>
      <c r="G102" s="229"/>
      <c r="H102" s="230" t="s">
        <v>21</v>
      </c>
      <c r="I102" s="232"/>
      <c r="J102" s="229"/>
      <c r="K102" s="229"/>
      <c r="L102" s="233"/>
      <c r="M102" s="234"/>
      <c r="N102" s="235"/>
      <c r="O102" s="235"/>
      <c r="P102" s="235"/>
      <c r="Q102" s="235"/>
      <c r="R102" s="235"/>
      <c r="S102" s="235"/>
      <c r="T102" s="236"/>
      <c r="AT102" s="237" t="s">
        <v>217</v>
      </c>
      <c r="AU102" s="237" t="s">
        <v>73</v>
      </c>
      <c r="AV102" s="10" t="s">
        <v>80</v>
      </c>
      <c r="AW102" s="10" t="s">
        <v>37</v>
      </c>
      <c r="AX102" s="10" t="s">
        <v>73</v>
      </c>
      <c r="AY102" s="237" t="s">
        <v>213</v>
      </c>
    </row>
    <row r="103" s="9" customFormat="1">
      <c r="B103" s="217"/>
      <c r="C103" s="218"/>
      <c r="D103" s="214" t="s">
        <v>217</v>
      </c>
      <c r="E103" s="219" t="s">
        <v>21</v>
      </c>
      <c r="F103" s="220" t="s">
        <v>1101</v>
      </c>
      <c r="G103" s="218"/>
      <c r="H103" s="221">
        <v>0.73999999999999999</v>
      </c>
      <c r="I103" s="222"/>
      <c r="J103" s="218"/>
      <c r="K103" s="218"/>
      <c r="L103" s="223"/>
      <c r="M103" s="224"/>
      <c r="N103" s="225"/>
      <c r="O103" s="225"/>
      <c r="P103" s="225"/>
      <c r="Q103" s="225"/>
      <c r="R103" s="225"/>
      <c r="S103" s="225"/>
      <c r="T103" s="226"/>
      <c r="AT103" s="227" t="s">
        <v>217</v>
      </c>
      <c r="AU103" s="227" t="s">
        <v>73</v>
      </c>
      <c r="AV103" s="9" t="s">
        <v>82</v>
      </c>
      <c r="AW103" s="9" t="s">
        <v>37</v>
      </c>
      <c r="AX103" s="9" t="s">
        <v>73</v>
      </c>
      <c r="AY103" s="227" t="s">
        <v>213</v>
      </c>
    </row>
    <row r="104" s="10" customFormat="1">
      <c r="B104" s="228"/>
      <c r="C104" s="229"/>
      <c r="D104" s="214" t="s">
        <v>217</v>
      </c>
      <c r="E104" s="230" t="s">
        <v>21</v>
      </c>
      <c r="F104" s="231" t="s">
        <v>326</v>
      </c>
      <c r="G104" s="229"/>
      <c r="H104" s="230" t="s">
        <v>21</v>
      </c>
      <c r="I104" s="232"/>
      <c r="J104" s="229"/>
      <c r="K104" s="229"/>
      <c r="L104" s="233"/>
      <c r="M104" s="234"/>
      <c r="N104" s="235"/>
      <c r="O104" s="235"/>
      <c r="P104" s="235"/>
      <c r="Q104" s="235"/>
      <c r="R104" s="235"/>
      <c r="S104" s="235"/>
      <c r="T104" s="236"/>
      <c r="AT104" s="237" t="s">
        <v>217</v>
      </c>
      <c r="AU104" s="237" t="s">
        <v>73</v>
      </c>
      <c r="AV104" s="10" t="s">
        <v>80</v>
      </c>
      <c r="AW104" s="10" t="s">
        <v>37</v>
      </c>
      <c r="AX104" s="10" t="s">
        <v>73</v>
      </c>
      <c r="AY104" s="237" t="s">
        <v>213</v>
      </c>
    </row>
    <row r="105" s="9" customFormat="1">
      <c r="B105" s="217"/>
      <c r="C105" s="218"/>
      <c r="D105" s="214" t="s">
        <v>217</v>
      </c>
      <c r="E105" s="219" t="s">
        <v>21</v>
      </c>
      <c r="F105" s="220" t="s">
        <v>1102</v>
      </c>
      <c r="G105" s="218"/>
      <c r="H105" s="221">
        <v>1.819</v>
      </c>
      <c r="I105" s="222"/>
      <c r="J105" s="218"/>
      <c r="K105" s="218"/>
      <c r="L105" s="223"/>
      <c r="M105" s="224"/>
      <c r="N105" s="225"/>
      <c r="O105" s="225"/>
      <c r="P105" s="225"/>
      <c r="Q105" s="225"/>
      <c r="R105" s="225"/>
      <c r="S105" s="225"/>
      <c r="T105" s="226"/>
      <c r="AT105" s="227" t="s">
        <v>217</v>
      </c>
      <c r="AU105" s="227" t="s">
        <v>73</v>
      </c>
      <c r="AV105" s="9" t="s">
        <v>82</v>
      </c>
      <c r="AW105" s="9" t="s">
        <v>37</v>
      </c>
      <c r="AX105" s="9" t="s">
        <v>73</v>
      </c>
      <c r="AY105" s="227" t="s">
        <v>213</v>
      </c>
    </row>
    <row r="106" s="11" customFormat="1">
      <c r="B106" s="251"/>
      <c r="C106" s="252"/>
      <c r="D106" s="214" t="s">
        <v>217</v>
      </c>
      <c r="E106" s="253" t="s">
        <v>21</v>
      </c>
      <c r="F106" s="254" t="s">
        <v>361</v>
      </c>
      <c r="G106" s="252"/>
      <c r="H106" s="255">
        <v>7.7460000000000004</v>
      </c>
      <c r="I106" s="256"/>
      <c r="J106" s="252"/>
      <c r="K106" s="252"/>
      <c r="L106" s="257"/>
      <c r="M106" s="258"/>
      <c r="N106" s="259"/>
      <c r="O106" s="259"/>
      <c r="P106" s="259"/>
      <c r="Q106" s="259"/>
      <c r="R106" s="259"/>
      <c r="S106" s="259"/>
      <c r="T106" s="260"/>
      <c r="AT106" s="261" t="s">
        <v>217</v>
      </c>
      <c r="AU106" s="261" t="s">
        <v>73</v>
      </c>
      <c r="AV106" s="11" t="s">
        <v>212</v>
      </c>
      <c r="AW106" s="11" t="s">
        <v>37</v>
      </c>
      <c r="AX106" s="11" t="s">
        <v>80</v>
      </c>
      <c r="AY106" s="261" t="s">
        <v>213</v>
      </c>
    </row>
    <row r="107" s="1" customFormat="1" ht="127.5" customHeight="1">
      <c r="B107" s="43"/>
      <c r="C107" s="202" t="s">
        <v>212</v>
      </c>
      <c r="D107" s="202" t="s">
        <v>207</v>
      </c>
      <c r="E107" s="203" t="s">
        <v>1103</v>
      </c>
      <c r="F107" s="204" t="s">
        <v>1104</v>
      </c>
      <c r="G107" s="205" t="s">
        <v>298</v>
      </c>
      <c r="H107" s="206">
        <v>21.16</v>
      </c>
      <c r="I107" s="207"/>
      <c r="J107" s="208">
        <f>ROUND(I107*H107,2)</f>
        <v>0</v>
      </c>
      <c r="K107" s="204" t="s">
        <v>211</v>
      </c>
      <c r="L107" s="69"/>
      <c r="M107" s="209" t="s">
        <v>21</v>
      </c>
      <c r="N107" s="210" t="s">
        <v>44</v>
      </c>
      <c r="O107" s="44"/>
      <c r="P107" s="211">
        <f>O107*H107</f>
        <v>0</v>
      </c>
      <c r="Q107" s="211">
        <v>0</v>
      </c>
      <c r="R107" s="211">
        <f>Q107*H107</f>
        <v>0</v>
      </c>
      <c r="S107" s="211">
        <v>0</v>
      </c>
      <c r="T107" s="212">
        <f>S107*H107</f>
        <v>0</v>
      </c>
      <c r="AR107" s="21" t="s">
        <v>212</v>
      </c>
      <c r="AT107" s="21" t="s">
        <v>207</v>
      </c>
      <c r="AU107" s="21" t="s">
        <v>73</v>
      </c>
      <c r="AY107" s="21" t="s">
        <v>213</v>
      </c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21" t="s">
        <v>80</v>
      </c>
      <c r="BK107" s="213">
        <f>ROUND(I107*H107,2)</f>
        <v>0</v>
      </c>
      <c r="BL107" s="21" t="s">
        <v>212</v>
      </c>
      <c r="BM107" s="21" t="s">
        <v>1105</v>
      </c>
    </row>
    <row r="108" s="10" customFormat="1">
      <c r="B108" s="228"/>
      <c r="C108" s="229"/>
      <c r="D108" s="214" t="s">
        <v>217</v>
      </c>
      <c r="E108" s="230" t="s">
        <v>21</v>
      </c>
      <c r="F108" s="231" t="s">
        <v>1095</v>
      </c>
      <c r="G108" s="229"/>
      <c r="H108" s="230" t="s">
        <v>21</v>
      </c>
      <c r="I108" s="232"/>
      <c r="J108" s="229"/>
      <c r="K108" s="229"/>
      <c r="L108" s="233"/>
      <c r="M108" s="234"/>
      <c r="N108" s="235"/>
      <c r="O108" s="235"/>
      <c r="P108" s="235"/>
      <c r="Q108" s="235"/>
      <c r="R108" s="235"/>
      <c r="S108" s="235"/>
      <c r="T108" s="236"/>
      <c r="AT108" s="237" t="s">
        <v>217</v>
      </c>
      <c r="AU108" s="237" t="s">
        <v>73</v>
      </c>
      <c r="AV108" s="10" t="s">
        <v>80</v>
      </c>
      <c r="AW108" s="10" t="s">
        <v>37</v>
      </c>
      <c r="AX108" s="10" t="s">
        <v>73</v>
      </c>
      <c r="AY108" s="237" t="s">
        <v>213</v>
      </c>
    </row>
    <row r="109" s="10" customFormat="1">
      <c r="B109" s="228"/>
      <c r="C109" s="229"/>
      <c r="D109" s="214" t="s">
        <v>217</v>
      </c>
      <c r="E109" s="230" t="s">
        <v>21</v>
      </c>
      <c r="F109" s="231" t="s">
        <v>245</v>
      </c>
      <c r="G109" s="229"/>
      <c r="H109" s="230" t="s">
        <v>21</v>
      </c>
      <c r="I109" s="232"/>
      <c r="J109" s="229"/>
      <c r="K109" s="229"/>
      <c r="L109" s="233"/>
      <c r="M109" s="234"/>
      <c r="N109" s="235"/>
      <c r="O109" s="235"/>
      <c r="P109" s="235"/>
      <c r="Q109" s="235"/>
      <c r="R109" s="235"/>
      <c r="S109" s="235"/>
      <c r="T109" s="236"/>
      <c r="AT109" s="237" t="s">
        <v>217</v>
      </c>
      <c r="AU109" s="237" t="s">
        <v>73</v>
      </c>
      <c r="AV109" s="10" t="s">
        <v>80</v>
      </c>
      <c r="AW109" s="10" t="s">
        <v>37</v>
      </c>
      <c r="AX109" s="10" t="s">
        <v>73</v>
      </c>
      <c r="AY109" s="237" t="s">
        <v>213</v>
      </c>
    </row>
    <row r="110" s="9" customFormat="1">
      <c r="B110" s="217"/>
      <c r="C110" s="218"/>
      <c r="D110" s="214" t="s">
        <v>217</v>
      </c>
      <c r="E110" s="219" t="s">
        <v>21</v>
      </c>
      <c r="F110" s="220" t="s">
        <v>1106</v>
      </c>
      <c r="G110" s="218"/>
      <c r="H110" s="221">
        <v>11.547000000000001</v>
      </c>
      <c r="I110" s="222"/>
      <c r="J110" s="218"/>
      <c r="K110" s="218"/>
      <c r="L110" s="223"/>
      <c r="M110" s="224"/>
      <c r="N110" s="225"/>
      <c r="O110" s="225"/>
      <c r="P110" s="225"/>
      <c r="Q110" s="225"/>
      <c r="R110" s="225"/>
      <c r="S110" s="225"/>
      <c r="T110" s="226"/>
      <c r="AT110" s="227" t="s">
        <v>217</v>
      </c>
      <c r="AU110" s="227" t="s">
        <v>73</v>
      </c>
      <c r="AV110" s="9" t="s">
        <v>82</v>
      </c>
      <c r="AW110" s="9" t="s">
        <v>37</v>
      </c>
      <c r="AX110" s="9" t="s">
        <v>73</v>
      </c>
      <c r="AY110" s="227" t="s">
        <v>213</v>
      </c>
    </row>
    <row r="111" s="10" customFormat="1">
      <c r="B111" s="228"/>
      <c r="C111" s="229"/>
      <c r="D111" s="214" t="s">
        <v>217</v>
      </c>
      <c r="E111" s="230" t="s">
        <v>21</v>
      </c>
      <c r="F111" s="231" t="s">
        <v>795</v>
      </c>
      <c r="G111" s="229"/>
      <c r="H111" s="230" t="s">
        <v>21</v>
      </c>
      <c r="I111" s="232"/>
      <c r="J111" s="229"/>
      <c r="K111" s="229"/>
      <c r="L111" s="233"/>
      <c r="M111" s="234"/>
      <c r="N111" s="235"/>
      <c r="O111" s="235"/>
      <c r="P111" s="235"/>
      <c r="Q111" s="235"/>
      <c r="R111" s="235"/>
      <c r="S111" s="235"/>
      <c r="T111" s="236"/>
      <c r="AT111" s="237" t="s">
        <v>217</v>
      </c>
      <c r="AU111" s="237" t="s">
        <v>73</v>
      </c>
      <c r="AV111" s="10" t="s">
        <v>80</v>
      </c>
      <c r="AW111" s="10" t="s">
        <v>37</v>
      </c>
      <c r="AX111" s="10" t="s">
        <v>73</v>
      </c>
      <c r="AY111" s="237" t="s">
        <v>213</v>
      </c>
    </row>
    <row r="112" s="9" customFormat="1">
      <c r="B112" s="217"/>
      <c r="C112" s="218"/>
      <c r="D112" s="214" t="s">
        <v>217</v>
      </c>
      <c r="E112" s="219" t="s">
        <v>21</v>
      </c>
      <c r="F112" s="220" t="s">
        <v>1107</v>
      </c>
      <c r="G112" s="218"/>
      <c r="H112" s="221">
        <v>0.098000000000000004</v>
      </c>
      <c r="I112" s="222"/>
      <c r="J112" s="218"/>
      <c r="K112" s="218"/>
      <c r="L112" s="223"/>
      <c r="M112" s="224"/>
      <c r="N112" s="225"/>
      <c r="O112" s="225"/>
      <c r="P112" s="225"/>
      <c r="Q112" s="225"/>
      <c r="R112" s="225"/>
      <c r="S112" s="225"/>
      <c r="T112" s="226"/>
      <c r="AT112" s="227" t="s">
        <v>217</v>
      </c>
      <c r="AU112" s="227" t="s">
        <v>73</v>
      </c>
      <c r="AV112" s="9" t="s">
        <v>82</v>
      </c>
      <c r="AW112" s="9" t="s">
        <v>37</v>
      </c>
      <c r="AX112" s="9" t="s">
        <v>73</v>
      </c>
      <c r="AY112" s="227" t="s">
        <v>213</v>
      </c>
    </row>
    <row r="113" s="10" customFormat="1">
      <c r="B113" s="228"/>
      <c r="C113" s="229"/>
      <c r="D113" s="214" t="s">
        <v>217</v>
      </c>
      <c r="E113" s="230" t="s">
        <v>21</v>
      </c>
      <c r="F113" s="231" t="s">
        <v>640</v>
      </c>
      <c r="G113" s="229"/>
      <c r="H113" s="230" t="s">
        <v>21</v>
      </c>
      <c r="I113" s="232"/>
      <c r="J113" s="229"/>
      <c r="K113" s="229"/>
      <c r="L113" s="233"/>
      <c r="M113" s="234"/>
      <c r="N113" s="235"/>
      <c r="O113" s="235"/>
      <c r="P113" s="235"/>
      <c r="Q113" s="235"/>
      <c r="R113" s="235"/>
      <c r="S113" s="235"/>
      <c r="T113" s="236"/>
      <c r="AT113" s="237" t="s">
        <v>217</v>
      </c>
      <c r="AU113" s="237" t="s">
        <v>73</v>
      </c>
      <c r="AV113" s="10" t="s">
        <v>80</v>
      </c>
      <c r="AW113" s="10" t="s">
        <v>37</v>
      </c>
      <c r="AX113" s="10" t="s">
        <v>73</v>
      </c>
      <c r="AY113" s="237" t="s">
        <v>213</v>
      </c>
    </row>
    <row r="114" s="9" customFormat="1">
      <c r="B114" s="217"/>
      <c r="C114" s="218"/>
      <c r="D114" s="214" t="s">
        <v>217</v>
      </c>
      <c r="E114" s="219" t="s">
        <v>21</v>
      </c>
      <c r="F114" s="220" t="s">
        <v>1108</v>
      </c>
      <c r="G114" s="218"/>
      <c r="H114" s="221">
        <v>0.499</v>
      </c>
      <c r="I114" s="222"/>
      <c r="J114" s="218"/>
      <c r="K114" s="218"/>
      <c r="L114" s="223"/>
      <c r="M114" s="224"/>
      <c r="N114" s="225"/>
      <c r="O114" s="225"/>
      <c r="P114" s="225"/>
      <c r="Q114" s="225"/>
      <c r="R114" s="225"/>
      <c r="S114" s="225"/>
      <c r="T114" s="226"/>
      <c r="AT114" s="227" t="s">
        <v>217</v>
      </c>
      <c r="AU114" s="227" t="s">
        <v>73</v>
      </c>
      <c r="AV114" s="9" t="s">
        <v>82</v>
      </c>
      <c r="AW114" s="9" t="s">
        <v>37</v>
      </c>
      <c r="AX114" s="9" t="s">
        <v>73</v>
      </c>
      <c r="AY114" s="227" t="s">
        <v>213</v>
      </c>
    </row>
    <row r="115" s="10" customFormat="1">
      <c r="B115" s="228"/>
      <c r="C115" s="229"/>
      <c r="D115" s="214" t="s">
        <v>217</v>
      </c>
      <c r="E115" s="230" t="s">
        <v>21</v>
      </c>
      <c r="F115" s="231" t="s">
        <v>234</v>
      </c>
      <c r="G115" s="229"/>
      <c r="H115" s="230" t="s">
        <v>21</v>
      </c>
      <c r="I115" s="232"/>
      <c r="J115" s="229"/>
      <c r="K115" s="229"/>
      <c r="L115" s="233"/>
      <c r="M115" s="234"/>
      <c r="N115" s="235"/>
      <c r="O115" s="235"/>
      <c r="P115" s="235"/>
      <c r="Q115" s="235"/>
      <c r="R115" s="235"/>
      <c r="S115" s="235"/>
      <c r="T115" s="236"/>
      <c r="AT115" s="237" t="s">
        <v>217</v>
      </c>
      <c r="AU115" s="237" t="s">
        <v>73</v>
      </c>
      <c r="AV115" s="10" t="s">
        <v>80</v>
      </c>
      <c r="AW115" s="10" t="s">
        <v>37</v>
      </c>
      <c r="AX115" s="10" t="s">
        <v>73</v>
      </c>
      <c r="AY115" s="237" t="s">
        <v>213</v>
      </c>
    </row>
    <row r="116" s="9" customFormat="1">
      <c r="B116" s="217"/>
      <c r="C116" s="218"/>
      <c r="D116" s="214" t="s">
        <v>217</v>
      </c>
      <c r="E116" s="219" t="s">
        <v>21</v>
      </c>
      <c r="F116" s="220" t="s">
        <v>1109</v>
      </c>
      <c r="G116" s="218"/>
      <c r="H116" s="221">
        <v>3.8769999999999998</v>
      </c>
      <c r="I116" s="222"/>
      <c r="J116" s="218"/>
      <c r="K116" s="218"/>
      <c r="L116" s="223"/>
      <c r="M116" s="224"/>
      <c r="N116" s="225"/>
      <c r="O116" s="225"/>
      <c r="P116" s="225"/>
      <c r="Q116" s="225"/>
      <c r="R116" s="225"/>
      <c r="S116" s="225"/>
      <c r="T116" s="226"/>
      <c r="AT116" s="227" t="s">
        <v>217</v>
      </c>
      <c r="AU116" s="227" t="s">
        <v>73</v>
      </c>
      <c r="AV116" s="9" t="s">
        <v>82</v>
      </c>
      <c r="AW116" s="9" t="s">
        <v>37</v>
      </c>
      <c r="AX116" s="9" t="s">
        <v>73</v>
      </c>
      <c r="AY116" s="227" t="s">
        <v>213</v>
      </c>
    </row>
    <row r="117" s="10" customFormat="1">
      <c r="B117" s="228"/>
      <c r="C117" s="229"/>
      <c r="D117" s="214" t="s">
        <v>217</v>
      </c>
      <c r="E117" s="230" t="s">
        <v>21</v>
      </c>
      <c r="F117" s="231" t="s">
        <v>961</v>
      </c>
      <c r="G117" s="229"/>
      <c r="H117" s="230" t="s">
        <v>21</v>
      </c>
      <c r="I117" s="232"/>
      <c r="J117" s="229"/>
      <c r="K117" s="229"/>
      <c r="L117" s="233"/>
      <c r="M117" s="234"/>
      <c r="N117" s="235"/>
      <c r="O117" s="235"/>
      <c r="P117" s="235"/>
      <c r="Q117" s="235"/>
      <c r="R117" s="235"/>
      <c r="S117" s="235"/>
      <c r="T117" s="236"/>
      <c r="AT117" s="237" t="s">
        <v>217</v>
      </c>
      <c r="AU117" s="237" t="s">
        <v>73</v>
      </c>
      <c r="AV117" s="10" t="s">
        <v>80</v>
      </c>
      <c r="AW117" s="10" t="s">
        <v>37</v>
      </c>
      <c r="AX117" s="10" t="s">
        <v>73</v>
      </c>
      <c r="AY117" s="237" t="s">
        <v>213</v>
      </c>
    </row>
    <row r="118" s="9" customFormat="1">
      <c r="B118" s="217"/>
      <c r="C118" s="218"/>
      <c r="D118" s="214" t="s">
        <v>217</v>
      </c>
      <c r="E118" s="219" t="s">
        <v>21</v>
      </c>
      <c r="F118" s="220" t="s">
        <v>1110</v>
      </c>
      <c r="G118" s="218"/>
      <c r="H118" s="221">
        <v>1.548</v>
      </c>
      <c r="I118" s="222"/>
      <c r="J118" s="218"/>
      <c r="K118" s="218"/>
      <c r="L118" s="223"/>
      <c r="M118" s="224"/>
      <c r="N118" s="225"/>
      <c r="O118" s="225"/>
      <c r="P118" s="225"/>
      <c r="Q118" s="225"/>
      <c r="R118" s="225"/>
      <c r="S118" s="225"/>
      <c r="T118" s="226"/>
      <c r="AT118" s="227" t="s">
        <v>217</v>
      </c>
      <c r="AU118" s="227" t="s">
        <v>73</v>
      </c>
      <c r="AV118" s="9" t="s">
        <v>82</v>
      </c>
      <c r="AW118" s="9" t="s">
        <v>37</v>
      </c>
      <c r="AX118" s="9" t="s">
        <v>73</v>
      </c>
      <c r="AY118" s="227" t="s">
        <v>213</v>
      </c>
    </row>
    <row r="119" s="10" customFormat="1">
      <c r="B119" s="228"/>
      <c r="C119" s="229"/>
      <c r="D119" s="214" t="s">
        <v>217</v>
      </c>
      <c r="E119" s="230" t="s">
        <v>21</v>
      </c>
      <c r="F119" s="231" t="s">
        <v>948</v>
      </c>
      <c r="G119" s="229"/>
      <c r="H119" s="230" t="s">
        <v>21</v>
      </c>
      <c r="I119" s="232"/>
      <c r="J119" s="229"/>
      <c r="K119" s="229"/>
      <c r="L119" s="233"/>
      <c r="M119" s="234"/>
      <c r="N119" s="235"/>
      <c r="O119" s="235"/>
      <c r="P119" s="235"/>
      <c r="Q119" s="235"/>
      <c r="R119" s="235"/>
      <c r="S119" s="235"/>
      <c r="T119" s="236"/>
      <c r="AT119" s="237" t="s">
        <v>217</v>
      </c>
      <c r="AU119" s="237" t="s">
        <v>73</v>
      </c>
      <c r="AV119" s="10" t="s">
        <v>80</v>
      </c>
      <c r="AW119" s="10" t="s">
        <v>37</v>
      </c>
      <c r="AX119" s="10" t="s">
        <v>73</v>
      </c>
      <c r="AY119" s="237" t="s">
        <v>213</v>
      </c>
    </row>
    <row r="120" s="9" customFormat="1">
      <c r="B120" s="217"/>
      <c r="C120" s="218"/>
      <c r="D120" s="214" t="s">
        <v>217</v>
      </c>
      <c r="E120" s="219" t="s">
        <v>21</v>
      </c>
      <c r="F120" s="220" t="s">
        <v>1111</v>
      </c>
      <c r="G120" s="218"/>
      <c r="H120" s="221">
        <v>3.5910000000000002</v>
      </c>
      <c r="I120" s="222"/>
      <c r="J120" s="218"/>
      <c r="K120" s="218"/>
      <c r="L120" s="223"/>
      <c r="M120" s="224"/>
      <c r="N120" s="225"/>
      <c r="O120" s="225"/>
      <c r="P120" s="225"/>
      <c r="Q120" s="225"/>
      <c r="R120" s="225"/>
      <c r="S120" s="225"/>
      <c r="T120" s="226"/>
      <c r="AT120" s="227" t="s">
        <v>217</v>
      </c>
      <c r="AU120" s="227" t="s">
        <v>73</v>
      </c>
      <c r="AV120" s="9" t="s">
        <v>82</v>
      </c>
      <c r="AW120" s="9" t="s">
        <v>37</v>
      </c>
      <c r="AX120" s="9" t="s">
        <v>73</v>
      </c>
      <c r="AY120" s="227" t="s">
        <v>213</v>
      </c>
    </row>
    <row r="121" s="11" customFormat="1">
      <c r="B121" s="251"/>
      <c r="C121" s="252"/>
      <c r="D121" s="214" t="s">
        <v>217</v>
      </c>
      <c r="E121" s="253" t="s">
        <v>21</v>
      </c>
      <c r="F121" s="254" t="s">
        <v>361</v>
      </c>
      <c r="G121" s="252"/>
      <c r="H121" s="255">
        <v>21.16</v>
      </c>
      <c r="I121" s="256"/>
      <c r="J121" s="252"/>
      <c r="K121" s="252"/>
      <c r="L121" s="257"/>
      <c r="M121" s="258"/>
      <c r="N121" s="259"/>
      <c r="O121" s="259"/>
      <c r="P121" s="259"/>
      <c r="Q121" s="259"/>
      <c r="R121" s="259"/>
      <c r="S121" s="259"/>
      <c r="T121" s="260"/>
      <c r="AT121" s="261" t="s">
        <v>217</v>
      </c>
      <c r="AU121" s="261" t="s">
        <v>73</v>
      </c>
      <c r="AV121" s="11" t="s">
        <v>212</v>
      </c>
      <c r="AW121" s="11" t="s">
        <v>37</v>
      </c>
      <c r="AX121" s="11" t="s">
        <v>80</v>
      </c>
      <c r="AY121" s="261" t="s">
        <v>213</v>
      </c>
    </row>
    <row r="122" s="1" customFormat="1" ht="153" customHeight="1">
      <c r="B122" s="43"/>
      <c r="C122" s="202" t="s">
        <v>237</v>
      </c>
      <c r="D122" s="202" t="s">
        <v>207</v>
      </c>
      <c r="E122" s="203" t="s">
        <v>979</v>
      </c>
      <c r="F122" s="204" t="s">
        <v>980</v>
      </c>
      <c r="G122" s="205" t="s">
        <v>298</v>
      </c>
      <c r="H122" s="206">
        <v>4.3760000000000003</v>
      </c>
      <c r="I122" s="207"/>
      <c r="J122" s="208">
        <f>ROUND(I122*H122,2)</f>
        <v>0</v>
      </c>
      <c r="K122" s="204" t="s">
        <v>211</v>
      </c>
      <c r="L122" s="69"/>
      <c r="M122" s="209" t="s">
        <v>21</v>
      </c>
      <c r="N122" s="210" t="s">
        <v>44</v>
      </c>
      <c r="O122" s="44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AR122" s="21" t="s">
        <v>212</v>
      </c>
      <c r="AT122" s="21" t="s">
        <v>207</v>
      </c>
      <c r="AU122" s="21" t="s">
        <v>73</v>
      </c>
      <c r="AY122" s="21" t="s">
        <v>213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21" t="s">
        <v>80</v>
      </c>
      <c r="BK122" s="213">
        <f>ROUND(I122*H122,2)</f>
        <v>0</v>
      </c>
      <c r="BL122" s="21" t="s">
        <v>212</v>
      </c>
      <c r="BM122" s="21" t="s">
        <v>1112</v>
      </c>
    </row>
    <row r="123" s="1" customFormat="1">
      <c r="B123" s="43"/>
      <c r="C123" s="71"/>
      <c r="D123" s="214" t="s">
        <v>215</v>
      </c>
      <c r="E123" s="71"/>
      <c r="F123" s="215" t="s">
        <v>306</v>
      </c>
      <c r="G123" s="71"/>
      <c r="H123" s="71"/>
      <c r="I123" s="186"/>
      <c r="J123" s="71"/>
      <c r="K123" s="71"/>
      <c r="L123" s="69"/>
      <c r="M123" s="216"/>
      <c r="N123" s="44"/>
      <c r="O123" s="44"/>
      <c r="P123" s="44"/>
      <c r="Q123" s="44"/>
      <c r="R123" s="44"/>
      <c r="S123" s="44"/>
      <c r="T123" s="92"/>
      <c r="AT123" s="21" t="s">
        <v>215</v>
      </c>
      <c r="AU123" s="21" t="s">
        <v>73</v>
      </c>
    </row>
    <row r="124" s="10" customFormat="1">
      <c r="B124" s="228"/>
      <c r="C124" s="229"/>
      <c r="D124" s="214" t="s">
        <v>217</v>
      </c>
      <c r="E124" s="230" t="s">
        <v>21</v>
      </c>
      <c r="F124" s="231" t="s">
        <v>1113</v>
      </c>
      <c r="G124" s="229"/>
      <c r="H124" s="230" t="s">
        <v>21</v>
      </c>
      <c r="I124" s="232"/>
      <c r="J124" s="229"/>
      <c r="K124" s="229"/>
      <c r="L124" s="233"/>
      <c r="M124" s="234"/>
      <c r="N124" s="235"/>
      <c r="O124" s="235"/>
      <c r="P124" s="235"/>
      <c r="Q124" s="235"/>
      <c r="R124" s="235"/>
      <c r="S124" s="235"/>
      <c r="T124" s="236"/>
      <c r="AT124" s="237" t="s">
        <v>217</v>
      </c>
      <c r="AU124" s="237" t="s">
        <v>73</v>
      </c>
      <c r="AV124" s="10" t="s">
        <v>80</v>
      </c>
      <c r="AW124" s="10" t="s">
        <v>37</v>
      </c>
      <c r="AX124" s="10" t="s">
        <v>73</v>
      </c>
      <c r="AY124" s="237" t="s">
        <v>213</v>
      </c>
    </row>
    <row r="125" s="9" customFormat="1">
      <c r="B125" s="217"/>
      <c r="C125" s="218"/>
      <c r="D125" s="214" t="s">
        <v>217</v>
      </c>
      <c r="E125" s="219" t="s">
        <v>21</v>
      </c>
      <c r="F125" s="220" t="s">
        <v>1114</v>
      </c>
      <c r="G125" s="218"/>
      <c r="H125" s="221">
        <v>4.3760000000000003</v>
      </c>
      <c r="I125" s="222"/>
      <c r="J125" s="218"/>
      <c r="K125" s="218"/>
      <c r="L125" s="223"/>
      <c r="M125" s="224"/>
      <c r="N125" s="225"/>
      <c r="O125" s="225"/>
      <c r="P125" s="225"/>
      <c r="Q125" s="225"/>
      <c r="R125" s="225"/>
      <c r="S125" s="225"/>
      <c r="T125" s="226"/>
      <c r="AT125" s="227" t="s">
        <v>217</v>
      </c>
      <c r="AU125" s="227" t="s">
        <v>73</v>
      </c>
      <c r="AV125" s="9" t="s">
        <v>82</v>
      </c>
      <c r="AW125" s="9" t="s">
        <v>37</v>
      </c>
      <c r="AX125" s="9" t="s">
        <v>80</v>
      </c>
      <c r="AY125" s="227" t="s">
        <v>213</v>
      </c>
    </row>
    <row r="126" s="1" customFormat="1" ht="25.5" customHeight="1">
      <c r="B126" s="43"/>
      <c r="C126" s="202" t="s">
        <v>243</v>
      </c>
      <c r="D126" s="202" t="s">
        <v>207</v>
      </c>
      <c r="E126" s="203" t="s">
        <v>1115</v>
      </c>
      <c r="F126" s="204" t="s">
        <v>1116</v>
      </c>
      <c r="G126" s="205" t="s">
        <v>298</v>
      </c>
      <c r="H126" s="206">
        <v>4.3760000000000003</v>
      </c>
      <c r="I126" s="207"/>
      <c r="J126" s="208">
        <f>ROUND(I126*H126,2)</f>
        <v>0</v>
      </c>
      <c r="K126" s="204" t="s">
        <v>211</v>
      </c>
      <c r="L126" s="69"/>
      <c r="M126" s="209" t="s">
        <v>21</v>
      </c>
      <c r="N126" s="210" t="s">
        <v>44</v>
      </c>
      <c r="O126" s="44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AR126" s="21" t="s">
        <v>212</v>
      </c>
      <c r="AT126" s="21" t="s">
        <v>207</v>
      </c>
      <c r="AU126" s="21" t="s">
        <v>73</v>
      </c>
      <c r="AY126" s="21" t="s">
        <v>213</v>
      </c>
      <c r="BE126" s="213">
        <f>IF(N126="základní",J126,0)</f>
        <v>0</v>
      </c>
      <c r="BF126" s="213">
        <f>IF(N126="snížená",J126,0)</f>
        <v>0</v>
      </c>
      <c r="BG126" s="213">
        <f>IF(N126="zákl. přenesená",J126,0)</f>
        <v>0</v>
      </c>
      <c r="BH126" s="213">
        <f>IF(N126="sníž. přenesená",J126,0)</f>
        <v>0</v>
      </c>
      <c r="BI126" s="213">
        <f>IF(N126="nulová",J126,0)</f>
        <v>0</v>
      </c>
      <c r="BJ126" s="21" t="s">
        <v>80</v>
      </c>
      <c r="BK126" s="213">
        <f>ROUND(I126*H126,2)</f>
        <v>0</v>
      </c>
      <c r="BL126" s="21" t="s">
        <v>212</v>
      </c>
      <c r="BM126" s="21" t="s">
        <v>1117</v>
      </c>
    </row>
    <row r="127" s="1" customFormat="1">
      <c r="B127" s="43"/>
      <c r="C127" s="71"/>
      <c r="D127" s="214" t="s">
        <v>215</v>
      </c>
      <c r="E127" s="71"/>
      <c r="F127" s="215" t="s">
        <v>1118</v>
      </c>
      <c r="G127" s="71"/>
      <c r="H127" s="71"/>
      <c r="I127" s="186"/>
      <c r="J127" s="71"/>
      <c r="K127" s="71"/>
      <c r="L127" s="69"/>
      <c r="M127" s="216"/>
      <c r="N127" s="44"/>
      <c r="O127" s="44"/>
      <c r="P127" s="44"/>
      <c r="Q127" s="44"/>
      <c r="R127" s="44"/>
      <c r="S127" s="44"/>
      <c r="T127" s="92"/>
      <c r="AT127" s="21" t="s">
        <v>215</v>
      </c>
      <c r="AU127" s="21" t="s">
        <v>73</v>
      </c>
    </row>
    <row r="128" s="10" customFormat="1">
      <c r="B128" s="228"/>
      <c r="C128" s="229"/>
      <c r="D128" s="214" t="s">
        <v>217</v>
      </c>
      <c r="E128" s="230" t="s">
        <v>21</v>
      </c>
      <c r="F128" s="231" t="s">
        <v>1113</v>
      </c>
      <c r="G128" s="229"/>
      <c r="H128" s="230" t="s">
        <v>21</v>
      </c>
      <c r="I128" s="232"/>
      <c r="J128" s="229"/>
      <c r="K128" s="229"/>
      <c r="L128" s="233"/>
      <c r="M128" s="234"/>
      <c r="N128" s="235"/>
      <c r="O128" s="235"/>
      <c r="P128" s="235"/>
      <c r="Q128" s="235"/>
      <c r="R128" s="235"/>
      <c r="S128" s="235"/>
      <c r="T128" s="236"/>
      <c r="AT128" s="237" t="s">
        <v>217</v>
      </c>
      <c r="AU128" s="237" t="s">
        <v>73</v>
      </c>
      <c r="AV128" s="10" t="s">
        <v>80</v>
      </c>
      <c r="AW128" s="10" t="s">
        <v>37</v>
      </c>
      <c r="AX128" s="10" t="s">
        <v>73</v>
      </c>
      <c r="AY128" s="237" t="s">
        <v>213</v>
      </c>
    </row>
    <row r="129" s="9" customFormat="1">
      <c r="B129" s="217"/>
      <c r="C129" s="218"/>
      <c r="D129" s="214" t="s">
        <v>217</v>
      </c>
      <c r="E129" s="219" t="s">
        <v>21</v>
      </c>
      <c r="F129" s="220" t="s">
        <v>1119</v>
      </c>
      <c r="G129" s="218"/>
      <c r="H129" s="221">
        <v>4.3760000000000003</v>
      </c>
      <c r="I129" s="222"/>
      <c r="J129" s="218"/>
      <c r="K129" s="218"/>
      <c r="L129" s="223"/>
      <c r="M129" s="224"/>
      <c r="N129" s="225"/>
      <c r="O129" s="225"/>
      <c r="P129" s="225"/>
      <c r="Q129" s="225"/>
      <c r="R129" s="225"/>
      <c r="S129" s="225"/>
      <c r="T129" s="226"/>
      <c r="AT129" s="227" t="s">
        <v>217</v>
      </c>
      <c r="AU129" s="227" t="s">
        <v>73</v>
      </c>
      <c r="AV129" s="9" t="s">
        <v>82</v>
      </c>
      <c r="AW129" s="9" t="s">
        <v>37</v>
      </c>
      <c r="AX129" s="9" t="s">
        <v>80</v>
      </c>
      <c r="AY129" s="227" t="s">
        <v>213</v>
      </c>
    </row>
    <row r="130" s="1" customFormat="1" ht="63.75" customHeight="1">
      <c r="B130" s="43"/>
      <c r="C130" s="202" t="s">
        <v>247</v>
      </c>
      <c r="D130" s="202" t="s">
        <v>207</v>
      </c>
      <c r="E130" s="203" t="s">
        <v>1037</v>
      </c>
      <c r="F130" s="204" t="s">
        <v>1038</v>
      </c>
      <c r="G130" s="205" t="s">
        <v>210</v>
      </c>
      <c r="H130" s="206">
        <v>6</v>
      </c>
      <c r="I130" s="207"/>
      <c r="J130" s="208">
        <f>ROUND(I130*H130,2)</f>
        <v>0</v>
      </c>
      <c r="K130" s="204" t="s">
        <v>211</v>
      </c>
      <c r="L130" s="69"/>
      <c r="M130" s="209" t="s">
        <v>21</v>
      </c>
      <c r="N130" s="210" t="s">
        <v>44</v>
      </c>
      <c r="O130" s="44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AR130" s="21" t="s">
        <v>212</v>
      </c>
      <c r="AT130" s="21" t="s">
        <v>207</v>
      </c>
      <c r="AU130" s="21" t="s">
        <v>73</v>
      </c>
      <c r="AY130" s="21" t="s">
        <v>213</v>
      </c>
      <c r="BE130" s="213">
        <f>IF(N130="základní",J130,0)</f>
        <v>0</v>
      </c>
      <c r="BF130" s="213">
        <f>IF(N130="snížená",J130,0)</f>
        <v>0</v>
      </c>
      <c r="BG130" s="213">
        <f>IF(N130="zákl. přenesená",J130,0)</f>
        <v>0</v>
      </c>
      <c r="BH130" s="213">
        <f>IF(N130="sníž. přenesená",J130,0)</f>
        <v>0</v>
      </c>
      <c r="BI130" s="213">
        <f>IF(N130="nulová",J130,0)</f>
        <v>0</v>
      </c>
      <c r="BJ130" s="21" t="s">
        <v>80</v>
      </c>
      <c r="BK130" s="213">
        <f>ROUND(I130*H130,2)</f>
        <v>0</v>
      </c>
      <c r="BL130" s="21" t="s">
        <v>212</v>
      </c>
      <c r="BM130" s="21" t="s">
        <v>1120</v>
      </c>
    </row>
    <row r="131" s="10" customFormat="1">
      <c r="B131" s="228"/>
      <c r="C131" s="229"/>
      <c r="D131" s="214" t="s">
        <v>217</v>
      </c>
      <c r="E131" s="230" t="s">
        <v>21</v>
      </c>
      <c r="F131" s="231" t="s">
        <v>1121</v>
      </c>
      <c r="G131" s="229"/>
      <c r="H131" s="230" t="s">
        <v>21</v>
      </c>
      <c r="I131" s="232"/>
      <c r="J131" s="229"/>
      <c r="K131" s="229"/>
      <c r="L131" s="233"/>
      <c r="M131" s="234"/>
      <c r="N131" s="235"/>
      <c r="O131" s="235"/>
      <c r="P131" s="235"/>
      <c r="Q131" s="235"/>
      <c r="R131" s="235"/>
      <c r="S131" s="235"/>
      <c r="T131" s="236"/>
      <c r="AT131" s="237" t="s">
        <v>217</v>
      </c>
      <c r="AU131" s="237" t="s">
        <v>73</v>
      </c>
      <c r="AV131" s="10" t="s">
        <v>80</v>
      </c>
      <c r="AW131" s="10" t="s">
        <v>37</v>
      </c>
      <c r="AX131" s="10" t="s">
        <v>73</v>
      </c>
      <c r="AY131" s="237" t="s">
        <v>213</v>
      </c>
    </row>
    <row r="132" s="10" customFormat="1">
      <c r="B132" s="228"/>
      <c r="C132" s="229"/>
      <c r="D132" s="214" t="s">
        <v>217</v>
      </c>
      <c r="E132" s="230" t="s">
        <v>21</v>
      </c>
      <c r="F132" s="231" t="s">
        <v>1122</v>
      </c>
      <c r="G132" s="229"/>
      <c r="H132" s="230" t="s">
        <v>21</v>
      </c>
      <c r="I132" s="232"/>
      <c r="J132" s="229"/>
      <c r="K132" s="229"/>
      <c r="L132" s="233"/>
      <c r="M132" s="234"/>
      <c r="N132" s="235"/>
      <c r="O132" s="235"/>
      <c r="P132" s="235"/>
      <c r="Q132" s="235"/>
      <c r="R132" s="235"/>
      <c r="S132" s="235"/>
      <c r="T132" s="236"/>
      <c r="AT132" s="237" t="s">
        <v>217</v>
      </c>
      <c r="AU132" s="237" t="s">
        <v>73</v>
      </c>
      <c r="AV132" s="10" t="s">
        <v>80</v>
      </c>
      <c r="AW132" s="10" t="s">
        <v>37</v>
      </c>
      <c r="AX132" s="10" t="s">
        <v>73</v>
      </c>
      <c r="AY132" s="237" t="s">
        <v>213</v>
      </c>
    </row>
    <row r="133" s="9" customFormat="1">
      <c r="B133" s="217"/>
      <c r="C133" s="218"/>
      <c r="D133" s="214" t="s">
        <v>217</v>
      </c>
      <c r="E133" s="219" t="s">
        <v>21</v>
      </c>
      <c r="F133" s="220" t="s">
        <v>243</v>
      </c>
      <c r="G133" s="218"/>
      <c r="H133" s="221">
        <v>6</v>
      </c>
      <c r="I133" s="222"/>
      <c r="J133" s="218"/>
      <c r="K133" s="218"/>
      <c r="L133" s="223"/>
      <c r="M133" s="248"/>
      <c r="N133" s="249"/>
      <c r="O133" s="249"/>
      <c r="P133" s="249"/>
      <c r="Q133" s="249"/>
      <c r="R133" s="249"/>
      <c r="S133" s="249"/>
      <c r="T133" s="250"/>
      <c r="AT133" s="227" t="s">
        <v>217</v>
      </c>
      <c r="AU133" s="227" t="s">
        <v>73</v>
      </c>
      <c r="AV133" s="9" t="s">
        <v>82</v>
      </c>
      <c r="AW133" s="9" t="s">
        <v>37</v>
      </c>
      <c r="AX133" s="9" t="s">
        <v>80</v>
      </c>
      <c r="AY133" s="227" t="s">
        <v>213</v>
      </c>
    </row>
    <row r="134" s="1" customFormat="1" ht="6.96" customHeight="1">
      <c r="B134" s="64"/>
      <c r="C134" s="65"/>
      <c r="D134" s="65"/>
      <c r="E134" s="65"/>
      <c r="F134" s="65"/>
      <c r="G134" s="65"/>
      <c r="H134" s="65"/>
      <c r="I134" s="175"/>
      <c r="J134" s="65"/>
      <c r="K134" s="65"/>
      <c r="L134" s="69"/>
    </row>
  </sheetData>
  <sheetProtection sheet="1" autoFilter="0" formatColumns="0" formatRows="0" objects="1" scenarios="1" spinCount="100000" saltValue="18ssBNIe0XAzWPy/aEl3RhGgX3wN4c7ss4nnoZiOgCJmbDC7nHoB6mLki0tClVQVO6t49nGvQk/LvxZwdRpyvQ==" hashValue="c4tELtq6aQe2EmG79uY7q9DJjoXM+rJUEYU+VDG+ka1MqbT1kSCq1x3JLDMxNerX3ezWJM6VesxDR4vSkG7bew==" algorithmName="SHA-512" password="CC35"/>
  <autoFilter ref="C75:K133"/>
  <mergeCells count="10">
    <mergeCell ref="E7:H7"/>
    <mergeCell ref="E9:H9"/>
    <mergeCell ref="E24:H24"/>
    <mergeCell ref="E45:H45"/>
    <mergeCell ref="E47:H47"/>
    <mergeCell ref="J51:J52"/>
    <mergeCell ref="E66:H66"/>
    <mergeCell ref="E68:H68"/>
    <mergeCell ref="G1:H1"/>
    <mergeCell ref="L2:V2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178</v>
      </c>
      <c r="G1" s="148" t="s">
        <v>179</v>
      </c>
      <c r="H1" s="148"/>
      <c r="I1" s="149"/>
      <c r="J1" s="148" t="s">
        <v>180</v>
      </c>
      <c r="K1" s="147" t="s">
        <v>181</v>
      </c>
      <c r="L1" s="148" t="s">
        <v>182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177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82</v>
      </c>
    </row>
    <row r="4" ht="36.96" customHeight="1">
      <c r="B4" s="25"/>
      <c r="C4" s="26"/>
      <c r="D4" s="27" t="s">
        <v>183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zakázky'!K6</f>
        <v>Výměna kolejnic u ST Ústí n.L. v úseku Mělník - Děčín východ a navazujících tratích</v>
      </c>
      <c r="F7" s="37"/>
      <c r="G7" s="37"/>
      <c r="H7" s="37"/>
      <c r="I7" s="151"/>
      <c r="J7" s="26"/>
      <c r="K7" s="28"/>
    </row>
    <row r="8" s="1" customFormat="1">
      <c r="B8" s="43"/>
      <c r="C8" s="44"/>
      <c r="D8" s="37" t="s">
        <v>184</v>
      </c>
      <c r="E8" s="44"/>
      <c r="F8" s="44"/>
      <c r="G8" s="44"/>
      <c r="H8" s="44"/>
      <c r="I8" s="153"/>
      <c r="J8" s="44"/>
      <c r="K8" s="48"/>
    </row>
    <row r="9" s="1" customFormat="1" ht="36.96" customHeight="1">
      <c r="B9" s="43"/>
      <c r="C9" s="44"/>
      <c r="D9" s="44"/>
      <c r="E9" s="154" t="s">
        <v>1123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44"/>
      <c r="E10" s="44"/>
      <c r="F10" s="44"/>
      <c r="G10" s="44"/>
      <c r="H10" s="44"/>
      <c r="I10" s="153"/>
      <c r="J10" s="44"/>
      <c r="K10" s="48"/>
    </row>
    <row r="11" s="1" customFormat="1" ht="14.4" customHeight="1">
      <c r="B11" s="43"/>
      <c r="C11" s="44"/>
      <c r="D11" s="37" t="s">
        <v>20</v>
      </c>
      <c r="E11" s="44"/>
      <c r="F11" s="32" t="s">
        <v>21</v>
      </c>
      <c r="G11" s="44"/>
      <c r="H11" s="44"/>
      <c r="I11" s="155" t="s">
        <v>22</v>
      </c>
      <c r="J11" s="32" t="s">
        <v>21</v>
      </c>
      <c r="K11" s="48"/>
    </row>
    <row r="12" s="1" customFormat="1" ht="14.4" customHeight="1">
      <c r="B12" s="43"/>
      <c r="C12" s="44"/>
      <c r="D12" s="37" t="s">
        <v>23</v>
      </c>
      <c r="E12" s="44"/>
      <c r="F12" s="32" t="s">
        <v>24</v>
      </c>
      <c r="G12" s="44"/>
      <c r="H12" s="44"/>
      <c r="I12" s="155" t="s">
        <v>25</v>
      </c>
      <c r="J12" s="156" t="str">
        <f>'Rekapitulace zakázky'!AN8</f>
        <v>17. 10. 2018</v>
      </c>
      <c r="K12" s="48"/>
    </row>
    <row r="13" s="1" customFormat="1" ht="10.8" customHeight="1">
      <c r="B13" s="43"/>
      <c r="C13" s="44"/>
      <c r="D13" s="44"/>
      <c r="E13" s="44"/>
      <c r="F13" s="44"/>
      <c r="G13" s="44"/>
      <c r="H13" s="44"/>
      <c r="I13" s="153"/>
      <c r="J13" s="44"/>
      <c r="K13" s="48"/>
    </row>
    <row r="14" s="1" customFormat="1" ht="14.4" customHeight="1">
      <c r="B14" s="43"/>
      <c r="C14" s="44"/>
      <c r="D14" s="37" t="s">
        <v>27</v>
      </c>
      <c r="E14" s="44"/>
      <c r="F14" s="44"/>
      <c r="G14" s="44"/>
      <c r="H14" s="44"/>
      <c r="I14" s="155" t="s">
        <v>28</v>
      </c>
      <c r="J14" s="32" t="s">
        <v>29</v>
      </c>
      <c r="K14" s="48"/>
    </row>
    <row r="15" s="1" customFormat="1" ht="18" customHeight="1">
      <c r="B15" s="43"/>
      <c r="C15" s="44"/>
      <c r="D15" s="44"/>
      <c r="E15" s="32" t="s">
        <v>30</v>
      </c>
      <c r="F15" s="44"/>
      <c r="G15" s="44"/>
      <c r="H15" s="44"/>
      <c r="I15" s="155" t="s">
        <v>31</v>
      </c>
      <c r="J15" s="32" t="s">
        <v>32</v>
      </c>
      <c r="K15" s="48"/>
    </row>
    <row r="16" s="1" customFormat="1" ht="6.96" customHeight="1">
      <c r="B16" s="43"/>
      <c r="C16" s="44"/>
      <c r="D16" s="44"/>
      <c r="E16" s="44"/>
      <c r="F16" s="44"/>
      <c r="G16" s="44"/>
      <c r="H16" s="44"/>
      <c r="I16" s="153"/>
      <c r="J16" s="44"/>
      <c r="K16" s="48"/>
    </row>
    <row r="17" s="1" customFormat="1" ht="14.4" customHeight="1">
      <c r="B17" s="43"/>
      <c r="C17" s="44"/>
      <c r="D17" s="37" t="s">
        <v>33</v>
      </c>
      <c r="E17" s="44"/>
      <c r="F17" s="44"/>
      <c r="G17" s="44"/>
      <c r="H17" s="44"/>
      <c r="I17" s="155" t="s">
        <v>28</v>
      </c>
      <c r="J17" s="32" t="str">
        <f>IF('Rekapitulace zakázky'!AN13="Vyplň údaj","",IF('Rekapitulace zakázky'!AN13="","",'Rekapitulace zakázky'!AN13))</f>
        <v/>
      </c>
      <c r="K17" s="48"/>
    </row>
    <row r="18" s="1" customFormat="1" ht="18" customHeight="1">
      <c r="B18" s="43"/>
      <c r="C18" s="44"/>
      <c r="D18" s="44"/>
      <c r="E18" s="32" t="str">
        <f>IF('Rekapitulace zakázky'!E14="Vyplň údaj","",IF('Rekapitulace zakázky'!E14="","",'Rekapitulace zakázky'!E14))</f>
        <v/>
      </c>
      <c r="F18" s="44"/>
      <c r="G18" s="44"/>
      <c r="H18" s="44"/>
      <c r="I18" s="155" t="s">
        <v>31</v>
      </c>
      <c r="J18" s="32" t="str">
        <f>IF('Rekapitulace zakázky'!AN14="Vyplň údaj","",IF('Rekapitulace zakázky'!AN14="","",'Rekapitulace zakázky'!AN14))</f>
        <v/>
      </c>
      <c r="K18" s="48"/>
    </row>
    <row r="19" s="1" customFormat="1" ht="6.96" customHeight="1">
      <c r="B19" s="43"/>
      <c r="C19" s="44"/>
      <c r="D19" s="44"/>
      <c r="E19" s="44"/>
      <c r="F19" s="44"/>
      <c r="G19" s="44"/>
      <c r="H19" s="44"/>
      <c r="I19" s="153"/>
      <c r="J19" s="44"/>
      <c r="K19" s="48"/>
    </row>
    <row r="20" s="1" customFormat="1" ht="14.4" customHeight="1">
      <c r="B20" s="43"/>
      <c r="C20" s="44"/>
      <c r="D20" s="37" t="s">
        <v>35</v>
      </c>
      <c r="E20" s="44"/>
      <c r="F20" s="44"/>
      <c r="G20" s="44"/>
      <c r="H20" s="44"/>
      <c r="I20" s="155" t="s">
        <v>28</v>
      </c>
      <c r="J20" s="32" t="str">
        <f>IF('Rekapitulace zakázky'!AN16="","",'Rekapitulace zakázky'!AN16)</f>
        <v/>
      </c>
      <c r="K20" s="48"/>
    </row>
    <row r="21" s="1" customFormat="1" ht="18" customHeight="1">
      <c r="B21" s="43"/>
      <c r="C21" s="44"/>
      <c r="D21" s="44"/>
      <c r="E21" s="32" t="str">
        <f>IF('Rekapitulace zakázky'!E17="","",'Rekapitulace zakázky'!E17)</f>
        <v xml:space="preserve"> </v>
      </c>
      <c r="F21" s="44"/>
      <c r="G21" s="44"/>
      <c r="H21" s="44"/>
      <c r="I21" s="155" t="s">
        <v>31</v>
      </c>
      <c r="J21" s="32" t="str">
        <f>IF('Rekapitulace zakázky'!AN17="","",'Rekapitulace zakázky'!AN17)</f>
        <v/>
      </c>
      <c r="K21" s="48"/>
    </row>
    <row r="22" s="1" customFormat="1" ht="6.96" customHeight="1">
      <c r="B22" s="43"/>
      <c r="C22" s="44"/>
      <c r="D22" s="44"/>
      <c r="E22" s="44"/>
      <c r="F22" s="44"/>
      <c r="G22" s="44"/>
      <c r="H22" s="44"/>
      <c r="I22" s="153"/>
      <c r="J22" s="44"/>
      <c r="K22" s="48"/>
    </row>
    <row r="23" s="1" customFormat="1" ht="14.4" customHeight="1">
      <c r="B23" s="43"/>
      <c r="C23" s="44"/>
      <c r="D23" s="37" t="s">
        <v>38</v>
      </c>
      <c r="E23" s="44"/>
      <c r="F23" s="44"/>
      <c r="G23" s="44"/>
      <c r="H23" s="44"/>
      <c r="I23" s="153"/>
      <c r="J23" s="44"/>
      <c r="K23" s="48"/>
    </row>
    <row r="24" s="7" customFormat="1" ht="16.5" customHeight="1">
      <c r="B24" s="157"/>
      <c r="C24" s="158"/>
      <c r="D24" s="158"/>
      <c r="E24" s="41" t="s">
        <v>21</v>
      </c>
      <c r="F24" s="41"/>
      <c r="G24" s="41"/>
      <c r="H24" s="41"/>
      <c r="I24" s="159"/>
      <c r="J24" s="158"/>
      <c r="K24" s="160"/>
    </row>
    <row r="25" s="1" customFormat="1" ht="6.96" customHeight="1">
      <c r="B25" s="43"/>
      <c r="C25" s="44"/>
      <c r="D25" s="44"/>
      <c r="E25" s="44"/>
      <c r="F25" s="44"/>
      <c r="G25" s="44"/>
      <c r="H25" s="44"/>
      <c r="I25" s="153"/>
      <c r="J25" s="44"/>
      <c r="K25" s="48"/>
    </row>
    <row r="26" s="1" customFormat="1" ht="6.96" customHeight="1">
      <c r="B26" s="43"/>
      <c r="C26" s="44"/>
      <c r="D26" s="103"/>
      <c r="E26" s="103"/>
      <c r="F26" s="103"/>
      <c r="G26" s="103"/>
      <c r="H26" s="103"/>
      <c r="I26" s="161"/>
      <c r="J26" s="103"/>
      <c r="K26" s="162"/>
    </row>
    <row r="27" s="1" customFormat="1" ht="25.44" customHeight="1">
      <c r="B27" s="43"/>
      <c r="C27" s="44"/>
      <c r="D27" s="163" t="s">
        <v>39</v>
      </c>
      <c r="E27" s="44"/>
      <c r="F27" s="44"/>
      <c r="G27" s="44"/>
      <c r="H27" s="44"/>
      <c r="I27" s="153"/>
      <c r="J27" s="164">
        <f>ROUND(J76,2)</f>
        <v>0</v>
      </c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14.4" customHeight="1">
      <c r="B29" s="43"/>
      <c r="C29" s="44"/>
      <c r="D29" s="44"/>
      <c r="E29" s="44"/>
      <c r="F29" s="49" t="s">
        <v>41</v>
      </c>
      <c r="G29" s="44"/>
      <c r="H29" s="44"/>
      <c r="I29" s="165" t="s">
        <v>40</v>
      </c>
      <c r="J29" s="49" t="s">
        <v>42</v>
      </c>
      <c r="K29" s="48"/>
    </row>
    <row r="30" s="1" customFormat="1" ht="14.4" customHeight="1">
      <c r="B30" s="43"/>
      <c r="C30" s="44"/>
      <c r="D30" s="52" t="s">
        <v>43</v>
      </c>
      <c r="E30" s="52" t="s">
        <v>44</v>
      </c>
      <c r="F30" s="166">
        <f>ROUND(SUM(BE76:BE87), 2)</f>
        <v>0</v>
      </c>
      <c r="G30" s="44"/>
      <c r="H30" s="44"/>
      <c r="I30" s="167">
        <v>0.20999999999999999</v>
      </c>
      <c r="J30" s="166">
        <f>ROUND(ROUND((SUM(BE76:BE87)), 2)*I30, 2)</f>
        <v>0</v>
      </c>
      <c r="K30" s="48"/>
    </row>
    <row r="31" s="1" customFormat="1" ht="14.4" customHeight="1">
      <c r="B31" s="43"/>
      <c r="C31" s="44"/>
      <c r="D31" s="44"/>
      <c r="E31" s="52" t="s">
        <v>45</v>
      </c>
      <c r="F31" s="166">
        <f>ROUND(SUM(BF76:BF87), 2)</f>
        <v>0</v>
      </c>
      <c r="G31" s="44"/>
      <c r="H31" s="44"/>
      <c r="I31" s="167">
        <v>0.14999999999999999</v>
      </c>
      <c r="J31" s="166">
        <f>ROUND(ROUND((SUM(BF76:BF87)), 2)*I31, 2)</f>
        <v>0</v>
      </c>
      <c r="K31" s="48"/>
    </row>
    <row r="32" hidden="1" s="1" customFormat="1" ht="14.4" customHeight="1">
      <c r="B32" s="43"/>
      <c r="C32" s="44"/>
      <c r="D32" s="44"/>
      <c r="E32" s="52" t="s">
        <v>46</v>
      </c>
      <c r="F32" s="166">
        <f>ROUND(SUM(BG76:BG87), 2)</f>
        <v>0</v>
      </c>
      <c r="G32" s="44"/>
      <c r="H32" s="44"/>
      <c r="I32" s="167">
        <v>0.20999999999999999</v>
      </c>
      <c r="J32" s="166">
        <v>0</v>
      </c>
      <c r="K32" s="48"/>
    </row>
    <row r="33" hidden="1" s="1" customFormat="1" ht="14.4" customHeight="1">
      <c r="B33" s="43"/>
      <c r="C33" s="44"/>
      <c r="D33" s="44"/>
      <c r="E33" s="52" t="s">
        <v>47</v>
      </c>
      <c r="F33" s="166">
        <f>ROUND(SUM(BH76:BH87), 2)</f>
        <v>0</v>
      </c>
      <c r="G33" s="44"/>
      <c r="H33" s="44"/>
      <c r="I33" s="167">
        <v>0.14999999999999999</v>
      </c>
      <c r="J33" s="166">
        <v>0</v>
      </c>
      <c r="K33" s="48"/>
    </row>
    <row r="34" hidden="1" s="1" customFormat="1" ht="14.4" customHeight="1">
      <c r="B34" s="43"/>
      <c r="C34" s="44"/>
      <c r="D34" s="44"/>
      <c r="E34" s="52" t="s">
        <v>48</v>
      </c>
      <c r="F34" s="166">
        <f>ROUND(SUM(BI76:BI87), 2)</f>
        <v>0</v>
      </c>
      <c r="G34" s="44"/>
      <c r="H34" s="44"/>
      <c r="I34" s="167">
        <v>0</v>
      </c>
      <c r="J34" s="166">
        <v>0</v>
      </c>
      <c r="K34" s="48"/>
    </row>
    <row r="35" s="1" customFormat="1" ht="6.96" customHeight="1">
      <c r="B35" s="43"/>
      <c r="C35" s="44"/>
      <c r="D35" s="44"/>
      <c r="E35" s="44"/>
      <c r="F35" s="44"/>
      <c r="G35" s="44"/>
      <c r="H35" s="44"/>
      <c r="I35" s="153"/>
      <c r="J35" s="44"/>
      <c r="K35" s="48"/>
    </row>
    <row r="36" s="1" customFormat="1" ht="25.44" customHeight="1">
      <c r="B36" s="43"/>
      <c r="C36" s="168"/>
      <c r="D36" s="169" t="s">
        <v>49</v>
      </c>
      <c r="E36" s="95"/>
      <c r="F36" s="95"/>
      <c r="G36" s="170" t="s">
        <v>50</v>
      </c>
      <c r="H36" s="171" t="s">
        <v>51</v>
      </c>
      <c r="I36" s="172"/>
      <c r="J36" s="173">
        <f>SUM(J27:J34)</f>
        <v>0</v>
      </c>
      <c r="K36" s="174"/>
    </row>
    <row r="37" s="1" customFormat="1" ht="14.4" customHeight="1">
      <c r="B37" s="64"/>
      <c r="C37" s="65"/>
      <c r="D37" s="65"/>
      <c r="E37" s="65"/>
      <c r="F37" s="65"/>
      <c r="G37" s="65"/>
      <c r="H37" s="65"/>
      <c r="I37" s="175"/>
      <c r="J37" s="65"/>
      <c r="K37" s="66"/>
    </row>
    <row r="41" s="1" customFormat="1" ht="6.96" customHeight="1">
      <c r="B41" s="176"/>
      <c r="C41" s="177"/>
      <c r="D41" s="177"/>
      <c r="E41" s="177"/>
      <c r="F41" s="177"/>
      <c r="G41" s="177"/>
      <c r="H41" s="177"/>
      <c r="I41" s="178"/>
      <c r="J41" s="177"/>
      <c r="K41" s="179"/>
    </row>
    <row r="42" s="1" customFormat="1" ht="36.96" customHeight="1">
      <c r="B42" s="43"/>
      <c r="C42" s="27" t="s">
        <v>188</v>
      </c>
      <c r="D42" s="44"/>
      <c r="E42" s="44"/>
      <c r="F42" s="44"/>
      <c r="G42" s="44"/>
      <c r="H42" s="44"/>
      <c r="I42" s="153"/>
      <c r="J42" s="44"/>
      <c r="K42" s="48"/>
    </row>
    <row r="43" s="1" customFormat="1" ht="6.96" customHeight="1">
      <c r="B43" s="43"/>
      <c r="C43" s="44"/>
      <c r="D43" s="44"/>
      <c r="E43" s="44"/>
      <c r="F43" s="44"/>
      <c r="G43" s="44"/>
      <c r="H43" s="44"/>
      <c r="I43" s="153"/>
      <c r="J43" s="44"/>
      <c r="K43" s="48"/>
    </row>
    <row r="44" s="1" customFormat="1" ht="14.4" customHeight="1">
      <c r="B44" s="43"/>
      <c r="C44" s="37" t="s">
        <v>18</v>
      </c>
      <c r="D44" s="44"/>
      <c r="E44" s="44"/>
      <c r="F44" s="44"/>
      <c r="G44" s="44"/>
      <c r="H44" s="44"/>
      <c r="I44" s="153"/>
      <c r="J44" s="44"/>
      <c r="K44" s="48"/>
    </row>
    <row r="45" s="1" customFormat="1" ht="16.5" customHeight="1">
      <c r="B45" s="43"/>
      <c r="C45" s="44"/>
      <c r="D45" s="44"/>
      <c r="E45" s="152" t="str">
        <f>E7</f>
        <v>Výměna kolejnic u ST Ústí n.L. v úseku Mělník - Děčín východ a navazujících tratích</v>
      </c>
      <c r="F45" s="37"/>
      <c r="G45" s="37"/>
      <c r="H45" s="37"/>
      <c r="I45" s="153"/>
      <c r="J45" s="44"/>
      <c r="K45" s="48"/>
    </row>
    <row r="46" s="1" customFormat="1" ht="14.4" customHeight="1">
      <c r="B46" s="43"/>
      <c r="C46" s="37" t="s">
        <v>184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7.25" customHeight="1">
      <c r="B47" s="43"/>
      <c r="C47" s="44"/>
      <c r="D47" s="44"/>
      <c r="E47" s="154" t="str">
        <f>E9</f>
        <v>10 - VRN</v>
      </c>
      <c r="F47" s="44"/>
      <c r="G47" s="44"/>
      <c r="H47" s="44"/>
      <c r="I47" s="153"/>
      <c r="J47" s="44"/>
      <c r="K47" s="48"/>
    </row>
    <row r="48" s="1" customFormat="1" ht="6.96" customHeight="1">
      <c r="B48" s="43"/>
      <c r="C48" s="44"/>
      <c r="D48" s="44"/>
      <c r="E48" s="44"/>
      <c r="F48" s="44"/>
      <c r="G48" s="44"/>
      <c r="H48" s="44"/>
      <c r="I48" s="153"/>
      <c r="J48" s="44"/>
      <c r="K48" s="48"/>
    </row>
    <row r="49" s="1" customFormat="1" ht="18" customHeight="1">
      <c r="B49" s="43"/>
      <c r="C49" s="37" t="s">
        <v>23</v>
      </c>
      <c r="D49" s="44"/>
      <c r="E49" s="44"/>
      <c r="F49" s="32" t="str">
        <f>F12</f>
        <v>trať 072, 073, 081, 083 a 130</v>
      </c>
      <c r="G49" s="44"/>
      <c r="H49" s="44"/>
      <c r="I49" s="155" t="s">
        <v>25</v>
      </c>
      <c r="J49" s="156" t="str">
        <f>IF(J12="","",J12)</f>
        <v>17. 10. 2018</v>
      </c>
      <c r="K49" s="48"/>
    </row>
    <row r="50" s="1" customFormat="1" ht="6.96" customHeight="1">
      <c r="B50" s="43"/>
      <c r="C50" s="44"/>
      <c r="D50" s="44"/>
      <c r="E50" s="44"/>
      <c r="F50" s="44"/>
      <c r="G50" s="44"/>
      <c r="H50" s="44"/>
      <c r="I50" s="153"/>
      <c r="J50" s="44"/>
      <c r="K50" s="48"/>
    </row>
    <row r="51" s="1" customFormat="1">
      <c r="B51" s="43"/>
      <c r="C51" s="37" t="s">
        <v>27</v>
      </c>
      <c r="D51" s="44"/>
      <c r="E51" s="44"/>
      <c r="F51" s="32" t="str">
        <f>E15</f>
        <v>SŽDC s.o., OŘ Ústí n.L., ST Ústí n.L.</v>
      </c>
      <c r="G51" s="44"/>
      <c r="H51" s="44"/>
      <c r="I51" s="155" t="s">
        <v>35</v>
      </c>
      <c r="J51" s="41" t="str">
        <f>E21</f>
        <v xml:space="preserve"> </v>
      </c>
      <c r="K51" s="48"/>
    </row>
    <row r="52" s="1" customFormat="1" ht="14.4" customHeight="1">
      <c r="B52" s="43"/>
      <c r="C52" s="37" t="s">
        <v>33</v>
      </c>
      <c r="D52" s="44"/>
      <c r="E52" s="44"/>
      <c r="F52" s="32" t="str">
        <f>IF(E18="","",E18)</f>
        <v/>
      </c>
      <c r="G52" s="44"/>
      <c r="H52" s="44"/>
      <c r="I52" s="153"/>
      <c r="J52" s="180"/>
      <c r="K52" s="48"/>
    </row>
    <row r="53" s="1" customFormat="1" ht="10.32" customHeight="1">
      <c r="B53" s="43"/>
      <c r="C53" s="44"/>
      <c r="D53" s="44"/>
      <c r="E53" s="44"/>
      <c r="F53" s="44"/>
      <c r="G53" s="44"/>
      <c r="H53" s="44"/>
      <c r="I53" s="153"/>
      <c r="J53" s="44"/>
      <c r="K53" s="48"/>
    </row>
    <row r="54" s="1" customFormat="1" ht="29.28" customHeight="1">
      <c r="B54" s="43"/>
      <c r="C54" s="181" t="s">
        <v>189</v>
      </c>
      <c r="D54" s="168"/>
      <c r="E54" s="168"/>
      <c r="F54" s="168"/>
      <c r="G54" s="168"/>
      <c r="H54" s="168"/>
      <c r="I54" s="182"/>
      <c r="J54" s="183" t="s">
        <v>190</v>
      </c>
      <c r="K54" s="184"/>
    </row>
    <row r="55" s="1" customFormat="1" ht="10.32" customHeight="1">
      <c r="B55" s="43"/>
      <c r="C55" s="44"/>
      <c r="D55" s="44"/>
      <c r="E55" s="44"/>
      <c r="F55" s="44"/>
      <c r="G55" s="44"/>
      <c r="H55" s="44"/>
      <c r="I55" s="153"/>
      <c r="J55" s="44"/>
      <c r="K55" s="48"/>
    </row>
    <row r="56" s="1" customFormat="1" ht="29.28" customHeight="1">
      <c r="B56" s="43"/>
      <c r="C56" s="185" t="s">
        <v>191</v>
      </c>
      <c r="D56" s="44"/>
      <c r="E56" s="44"/>
      <c r="F56" s="44"/>
      <c r="G56" s="44"/>
      <c r="H56" s="44"/>
      <c r="I56" s="153"/>
      <c r="J56" s="164">
        <f>J76</f>
        <v>0</v>
      </c>
      <c r="K56" s="48"/>
      <c r="AU56" s="21" t="s">
        <v>192</v>
      </c>
    </row>
    <row r="57" s="1" customFormat="1" ht="21.84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6.96" customHeight="1">
      <c r="B58" s="64"/>
      <c r="C58" s="65"/>
      <c r="D58" s="65"/>
      <c r="E58" s="65"/>
      <c r="F58" s="65"/>
      <c r="G58" s="65"/>
      <c r="H58" s="65"/>
      <c r="I58" s="175"/>
      <c r="J58" s="65"/>
      <c r="K58" s="66"/>
    </row>
    <row r="62" s="1" customFormat="1" ht="6.96" customHeight="1">
      <c r="B62" s="67"/>
      <c r="C62" s="68"/>
      <c r="D62" s="68"/>
      <c r="E62" s="68"/>
      <c r="F62" s="68"/>
      <c r="G62" s="68"/>
      <c r="H62" s="68"/>
      <c r="I62" s="178"/>
      <c r="J62" s="68"/>
      <c r="K62" s="68"/>
      <c r="L62" s="69"/>
    </row>
    <row r="63" s="1" customFormat="1" ht="36.96" customHeight="1">
      <c r="B63" s="43"/>
      <c r="C63" s="70" t="s">
        <v>193</v>
      </c>
      <c r="D63" s="71"/>
      <c r="E63" s="71"/>
      <c r="F63" s="71"/>
      <c r="G63" s="71"/>
      <c r="H63" s="71"/>
      <c r="I63" s="186"/>
      <c r="J63" s="71"/>
      <c r="K63" s="71"/>
      <c r="L63" s="69"/>
    </row>
    <row r="64" s="1" customFormat="1" ht="6.96" customHeight="1">
      <c r="B64" s="43"/>
      <c r="C64" s="71"/>
      <c r="D64" s="71"/>
      <c r="E64" s="71"/>
      <c r="F64" s="71"/>
      <c r="G64" s="71"/>
      <c r="H64" s="71"/>
      <c r="I64" s="186"/>
      <c r="J64" s="71"/>
      <c r="K64" s="71"/>
      <c r="L64" s="69"/>
    </row>
    <row r="65" s="1" customFormat="1" ht="14.4" customHeight="1">
      <c r="B65" s="43"/>
      <c r="C65" s="73" t="s">
        <v>18</v>
      </c>
      <c r="D65" s="71"/>
      <c r="E65" s="71"/>
      <c r="F65" s="71"/>
      <c r="G65" s="71"/>
      <c r="H65" s="71"/>
      <c r="I65" s="186"/>
      <c r="J65" s="71"/>
      <c r="K65" s="71"/>
      <c r="L65" s="69"/>
    </row>
    <row r="66" s="1" customFormat="1" ht="16.5" customHeight="1">
      <c r="B66" s="43"/>
      <c r="C66" s="71"/>
      <c r="D66" s="71"/>
      <c r="E66" s="187" t="str">
        <f>E7</f>
        <v>Výměna kolejnic u ST Ústí n.L. v úseku Mělník - Děčín východ a navazujících tratích</v>
      </c>
      <c r="F66" s="73"/>
      <c r="G66" s="73"/>
      <c r="H66" s="73"/>
      <c r="I66" s="186"/>
      <c r="J66" s="71"/>
      <c r="K66" s="71"/>
      <c r="L66" s="69"/>
    </row>
    <row r="67" s="1" customFormat="1" ht="14.4" customHeight="1">
      <c r="B67" s="43"/>
      <c r="C67" s="73" t="s">
        <v>184</v>
      </c>
      <c r="D67" s="71"/>
      <c r="E67" s="71"/>
      <c r="F67" s="71"/>
      <c r="G67" s="71"/>
      <c r="H67" s="71"/>
      <c r="I67" s="186"/>
      <c r="J67" s="71"/>
      <c r="K67" s="71"/>
      <c r="L67" s="69"/>
    </row>
    <row r="68" s="1" customFormat="1" ht="17.25" customHeight="1">
      <c r="B68" s="43"/>
      <c r="C68" s="71"/>
      <c r="D68" s="71"/>
      <c r="E68" s="79" t="str">
        <f>E9</f>
        <v>10 - VRN</v>
      </c>
      <c r="F68" s="71"/>
      <c r="G68" s="71"/>
      <c r="H68" s="71"/>
      <c r="I68" s="186"/>
      <c r="J68" s="71"/>
      <c r="K68" s="71"/>
      <c r="L68" s="69"/>
    </row>
    <row r="69" s="1" customFormat="1" ht="6.96" customHeight="1">
      <c r="B69" s="43"/>
      <c r="C69" s="71"/>
      <c r="D69" s="71"/>
      <c r="E69" s="71"/>
      <c r="F69" s="71"/>
      <c r="G69" s="71"/>
      <c r="H69" s="71"/>
      <c r="I69" s="186"/>
      <c r="J69" s="71"/>
      <c r="K69" s="71"/>
      <c r="L69" s="69"/>
    </row>
    <row r="70" s="1" customFormat="1" ht="18" customHeight="1">
      <c r="B70" s="43"/>
      <c r="C70" s="73" t="s">
        <v>23</v>
      </c>
      <c r="D70" s="71"/>
      <c r="E70" s="71"/>
      <c r="F70" s="190" t="str">
        <f>F12</f>
        <v>trať 072, 073, 081, 083 a 130</v>
      </c>
      <c r="G70" s="71"/>
      <c r="H70" s="71"/>
      <c r="I70" s="191" t="s">
        <v>25</v>
      </c>
      <c r="J70" s="82" t="str">
        <f>IF(J12="","",J12)</f>
        <v>17. 10. 2018</v>
      </c>
      <c r="K70" s="71"/>
      <c r="L70" s="69"/>
    </row>
    <row r="71" s="1" customFormat="1" ht="6.96" customHeight="1">
      <c r="B71" s="43"/>
      <c r="C71" s="71"/>
      <c r="D71" s="71"/>
      <c r="E71" s="71"/>
      <c r="F71" s="71"/>
      <c r="G71" s="71"/>
      <c r="H71" s="71"/>
      <c r="I71" s="186"/>
      <c r="J71" s="71"/>
      <c r="K71" s="71"/>
      <c r="L71" s="69"/>
    </row>
    <row r="72" s="1" customFormat="1">
      <c r="B72" s="43"/>
      <c r="C72" s="73" t="s">
        <v>27</v>
      </c>
      <c r="D72" s="71"/>
      <c r="E72" s="71"/>
      <c r="F72" s="190" t="str">
        <f>E15</f>
        <v>SŽDC s.o., OŘ Ústí n.L., ST Ústí n.L.</v>
      </c>
      <c r="G72" s="71"/>
      <c r="H72" s="71"/>
      <c r="I72" s="191" t="s">
        <v>35</v>
      </c>
      <c r="J72" s="190" t="str">
        <f>E21</f>
        <v xml:space="preserve"> </v>
      </c>
      <c r="K72" s="71"/>
      <c r="L72" s="69"/>
    </row>
    <row r="73" s="1" customFormat="1" ht="14.4" customHeight="1">
      <c r="B73" s="43"/>
      <c r="C73" s="73" t="s">
        <v>33</v>
      </c>
      <c r="D73" s="71"/>
      <c r="E73" s="71"/>
      <c r="F73" s="190" t="str">
        <f>IF(E18="","",E18)</f>
        <v/>
      </c>
      <c r="G73" s="71"/>
      <c r="H73" s="71"/>
      <c r="I73" s="186"/>
      <c r="J73" s="71"/>
      <c r="K73" s="71"/>
      <c r="L73" s="69"/>
    </row>
    <row r="74" s="1" customFormat="1" ht="10.32" customHeight="1">
      <c r="B74" s="43"/>
      <c r="C74" s="71"/>
      <c r="D74" s="71"/>
      <c r="E74" s="71"/>
      <c r="F74" s="71"/>
      <c r="G74" s="71"/>
      <c r="H74" s="71"/>
      <c r="I74" s="186"/>
      <c r="J74" s="71"/>
      <c r="K74" s="71"/>
      <c r="L74" s="69"/>
    </row>
    <row r="75" s="8" customFormat="1" ht="29.28" customHeight="1">
      <c r="B75" s="192"/>
      <c r="C75" s="193" t="s">
        <v>194</v>
      </c>
      <c r="D75" s="194" t="s">
        <v>58</v>
      </c>
      <c r="E75" s="194" t="s">
        <v>54</v>
      </c>
      <c r="F75" s="194" t="s">
        <v>195</v>
      </c>
      <c r="G75" s="194" t="s">
        <v>196</v>
      </c>
      <c r="H75" s="194" t="s">
        <v>197</v>
      </c>
      <c r="I75" s="195" t="s">
        <v>198</v>
      </c>
      <c r="J75" s="194" t="s">
        <v>190</v>
      </c>
      <c r="K75" s="196" t="s">
        <v>199</v>
      </c>
      <c r="L75" s="197"/>
      <c r="M75" s="99" t="s">
        <v>200</v>
      </c>
      <c r="N75" s="100" t="s">
        <v>43</v>
      </c>
      <c r="O75" s="100" t="s">
        <v>201</v>
      </c>
      <c r="P75" s="100" t="s">
        <v>202</v>
      </c>
      <c r="Q75" s="100" t="s">
        <v>203</v>
      </c>
      <c r="R75" s="100" t="s">
        <v>204</v>
      </c>
      <c r="S75" s="100" t="s">
        <v>205</v>
      </c>
      <c r="T75" s="101" t="s">
        <v>206</v>
      </c>
    </row>
    <row r="76" s="1" customFormat="1" ht="29.28" customHeight="1">
      <c r="B76" s="43"/>
      <c r="C76" s="105" t="s">
        <v>191</v>
      </c>
      <c r="D76" s="71"/>
      <c r="E76" s="71"/>
      <c r="F76" s="71"/>
      <c r="G76" s="71"/>
      <c r="H76" s="71"/>
      <c r="I76" s="186"/>
      <c r="J76" s="198">
        <f>BK76</f>
        <v>0</v>
      </c>
      <c r="K76" s="71"/>
      <c r="L76" s="69"/>
      <c r="M76" s="102"/>
      <c r="N76" s="103"/>
      <c r="O76" s="103"/>
      <c r="P76" s="199">
        <f>SUM(P77:P87)</f>
        <v>0</v>
      </c>
      <c r="Q76" s="103"/>
      <c r="R76" s="199">
        <f>SUM(R77:R87)</f>
        <v>0</v>
      </c>
      <c r="S76" s="103"/>
      <c r="T76" s="200">
        <f>SUM(T77:T87)</f>
        <v>0</v>
      </c>
      <c r="AT76" s="21" t="s">
        <v>72</v>
      </c>
      <c r="AU76" s="21" t="s">
        <v>192</v>
      </c>
      <c r="BK76" s="201">
        <f>SUM(BK77:BK87)</f>
        <v>0</v>
      </c>
    </row>
    <row r="77" s="1" customFormat="1" ht="16.5" customHeight="1">
      <c r="B77" s="43"/>
      <c r="C77" s="202" t="s">
        <v>80</v>
      </c>
      <c r="D77" s="202" t="s">
        <v>207</v>
      </c>
      <c r="E77" s="203" t="s">
        <v>1124</v>
      </c>
      <c r="F77" s="204" t="s">
        <v>1125</v>
      </c>
      <c r="G77" s="205" t="s">
        <v>1126</v>
      </c>
      <c r="H77" s="206">
        <v>1</v>
      </c>
      <c r="I77" s="207"/>
      <c r="J77" s="208">
        <f>ROUND(I77*H77,2)</f>
        <v>0</v>
      </c>
      <c r="K77" s="204" t="s">
        <v>1127</v>
      </c>
      <c r="L77" s="69"/>
      <c r="M77" s="209" t="s">
        <v>21</v>
      </c>
      <c r="N77" s="210" t="s">
        <v>44</v>
      </c>
      <c r="O77" s="44"/>
      <c r="P77" s="211">
        <f>O77*H77</f>
        <v>0</v>
      </c>
      <c r="Q77" s="211">
        <v>0</v>
      </c>
      <c r="R77" s="211">
        <f>Q77*H77</f>
        <v>0</v>
      </c>
      <c r="S77" s="211">
        <v>0</v>
      </c>
      <c r="T77" s="212">
        <f>S77*H77</f>
        <v>0</v>
      </c>
      <c r="AR77" s="21" t="s">
        <v>212</v>
      </c>
      <c r="AT77" s="21" t="s">
        <v>207</v>
      </c>
      <c r="AU77" s="21" t="s">
        <v>73</v>
      </c>
      <c r="AY77" s="21" t="s">
        <v>213</v>
      </c>
      <c r="BE77" s="213">
        <f>IF(N77="základní",J77,0)</f>
        <v>0</v>
      </c>
      <c r="BF77" s="213">
        <f>IF(N77="snížená",J77,0)</f>
        <v>0</v>
      </c>
      <c r="BG77" s="213">
        <f>IF(N77="zákl. přenesená",J77,0)</f>
        <v>0</v>
      </c>
      <c r="BH77" s="213">
        <f>IF(N77="sníž. přenesená",J77,0)</f>
        <v>0</v>
      </c>
      <c r="BI77" s="213">
        <f>IF(N77="nulová",J77,0)</f>
        <v>0</v>
      </c>
      <c r="BJ77" s="21" t="s">
        <v>80</v>
      </c>
      <c r="BK77" s="213">
        <f>ROUND(I77*H77,2)</f>
        <v>0</v>
      </c>
      <c r="BL77" s="21" t="s">
        <v>212</v>
      </c>
      <c r="BM77" s="21" t="s">
        <v>1128</v>
      </c>
    </row>
    <row r="78" s="10" customFormat="1">
      <c r="B78" s="228"/>
      <c r="C78" s="229"/>
      <c r="D78" s="214" t="s">
        <v>217</v>
      </c>
      <c r="E78" s="230" t="s">
        <v>21</v>
      </c>
      <c r="F78" s="231" t="s">
        <v>1129</v>
      </c>
      <c r="G78" s="229"/>
      <c r="H78" s="230" t="s">
        <v>21</v>
      </c>
      <c r="I78" s="232"/>
      <c r="J78" s="229"/>
      <c r="K78" s="229"/>
      <c r="L78" s="233"/>
      <c r="M78" s="234"/>
      <c r="N78" s="235"/>
      <c r="O78" s="235"/>
      <c r="P78" s="235"/>
      <c r="Q78" s="235"/>
      <c r="R78" s="235"/>
      <c r="S78" s="235"/>
      <c r="T78" s="236"/>
      <c r="AT78" s="237" t="s">
        <v>217</v>
      </c>
      <c r="AU78" s="237" t="s">
        <v>73</v>
      </c>
      <c r="AV78" s="10" t="s">
        <v>80</v>
      </c>
      <c r="AW78" s="10" t="s">
        <v>37</v>
      </c>
      <c r="AX78" s="10" t="s">
        <v>73</v>
      </c>
      <c r="AY78" s="237" t="s">
        <v>213</v>
      </c>
    </row>
    <row r="79" s="9" customFormat="1">
      <c r="B79" s="217"/>
      <c r="C79" s="218"/>
      <c r="D79" s="214" t="s">
        <v>217</v>
      </c>
      <c r="E79" s="219" t="s">
        <v>21</v>
      </c>
      <c r="F79" s="220" t="s">
        <v>80</v>
      </c>
      <c r="G79" s="218"/>
      <c r="H79" s="221">
        <v>1</v>
      </c>
      <c r="I79" s="222"/>
      <c r="J79" s="218"/>
      <c r="K79" s="218"/>
      <c r="L79" s="223"/>
      <c r="M79" s="224"/>
      <c r="N79" s="225"/>
      <c r="O79" s="225"/>
      <c r="P79" s="225"/>
      <c r="Q79" s="225"/>
      <c r="R79" s="225"/>
      <c r="S79" s="225"/>
      <c r="T79" s="226"/>
      <c r="AT79" s="227" t="s">
        <v>217</v>
      </c>
      <c r="AU79" s="227" t="s">
        <v>73</v>
      </c>
      <c r="AV79" s="9" t="s">
        <v>82</v>
      </c>
      <c r="AW79" s="9" t="s">
        <v>37</v>
      </c>
      <c r="AX79" s="9" t="s">
        <v>80</v>
      </c>
      <c r="AY79" s="227" t="s">
        <v>213</v>
      </c>
    </row>
    <row r="80" s="1" customFormat="1" ht="16.5" customHeight="1">
      <c r="B80" s="43"/>
      <c r="C80" s="202" t="s">
        <v>82</v>
      </c>
      <c r="D80" s="202" t="s">
        <v>207</v>
      </c>
      <c r="E80" s="203" t="s">
        <v>1130</v>
      </c>
      <c r="F80" s="204" t="s">
        <v>1131</v>
      </c>
      <c r="G80" s="205" t="s">
        <v>1126</v>
      </c>
      <c r="H80" s="206">
        <v>1</v>
      </c>
      <c r="I80" s="207"/>
      <c r="J80" s="208">
        <f>ROUND(I80*H80,2)</f>
        <v>0</v>
      </c>
      <c r="K80" s="204" t="s">
        <v>1127</v>
      </c>
      <c r="L80" s="69"/>
      <c r="M80" s="209" t="s">
        <v>21</v>
      </c>
      <c r="N80" s="210" t="s">
        <v>44</v>
      </c>
      <c r="O80" s="44"/>
      <c r="P80" s="211">
        <f>O80*H80</f>
        <v>0</v>
      </c>
      <c r="Q80" s="211">
        <v>0</v>
      </c>
      <c r="R80" s="211">
        <f>Q80*H80</f>
        <v>0</v>
      </c>
      <c r="S80" s="211">
        <v>0</v>
      </c>
      <c r="T80" s="212">
        <f>S80*H80</f>
        <v>0</v>
      </c>
      <c r="AR80" s="21" t="s">
        <v>212</v>
      </c>
      <c r="AT80" s="21" t="s">
        <v>207</v>
      </c>
      <c r="AU80" s="21" t="s">
        <v>73</v>
      </c>
      <c r="AY80" s="21" t="s">
        <v>213</v>
      </c>
      <c r="BE80" s="213">
        <f>IF(N80="základní",J80,0)</f>
        <v>0</v>
      </c>
      <c r="BF80" s="213">
        <f>IF(N80="snížená",J80,0)</f>
        <v>0</v>
      </c>
      <c r="BG80" s="213">
        <f>IF(N80="zákl. přenesená",J80,0)</f>
        <v>0</v>
      </c>
      <c r="BH80" s="213">
        <f>IF(N80="sníž. přenesená",J80,0)</f>
        <v>0</v>
      </c>
      <c r="BI80" s="213">
        <f>IF(N80="nulová",J80,0)</f>
        <v>0</v>
      </c>
      <c r="BJ80" s="21" t="s">
        <v>80</v>
      </c>
      <c r="BK80" s="213">
        <f>ROUND(I80*H80,2)</f>
        <v>0</v>
      </c>
      <c r="BL80" s="21" t="s">
        <v>212</v>
      </c>
      <c r="BM80" s="21" t="s">
        <v>1132</v>
      </c>
    </row>
    <row r="81" s="10" customFormat="1">
      <c r="B81" s="228"/>
      <c r="C81" s="229"/>
      <c r="D81" s="214" t="s">
        <v>217</v>
      </c>
      <c r="E81" s="230" t="s">
        <v>21</v>
      </c>
      <c r="F81" s="231" t="s">
        <v>1133</v>
      </c>
      <c r="G81" s="229"/>
      <c r="H81" s="230" t="s">
        <v>21</v>
      </c>
      <c r="I81" s="232"/>
      <c r="J81" s="229"/>
      <c r="K81" s="229"/>
      <c r="L81" s="233"/>
      <c r="M81" s="234"/>
      <c r="N81" s="235"/>
      <c r="O81" s="235"/>
      <c r="P81" s="235"/>
      <c r="Q81" s="235"/>
      <c r="R81" s="235"/>
      <c r="S81" s="235"/>
      <c r="T81" s="236"/>
      <c r="AT81" s="237" t="s">
        <v>217</v>
      </c>
      <c r="AU81" s="237" t="s">
        <v>73</v>
      </c>
      <c r="AV81" s="10" t="s">
        <v>80</v>
      </c>
      <c r="AW81" s="10" t="s">
        <v>37</v>
      </c>
      <c r="AX81" s="10" t="s">
        <v>73</v>
      </c>
      <c r="AY81" s="237" t="s">
        <v>213</v>
      </c>
    </row>
    <row r="82" s="9" customFormat="1">
      <c r="B82" s="217"/>
      <c r="C82" s="218"/>
      <c r="D82" s="214" t="s">
        <v>217</v>
      </c>
      <c r="E82" s="219" t="s">
        <v>21</v>
      </c>
      <c r="F82" s="220" t="s">
        <v>80</v>
      </c>
      <c r="G82" s="218"/>
      <c r="H82" s="221">
        <v>1</v>
      </c>
      <c r="I82" s="222"/>
      <c r="J82" s="218"/>
      <c r="K82" s="218"/>
      <c r="L82" s="223"/>
      <c r="M82" s="224"/>
      <c r="N82" s="225"/>
      <c r="O82" s="225"/>
      <c r="P82" s="225"/>
      <c r="Q82" s="225"/>
      <c r="R82" s="225"/>
      <c r="S82" s="225"/>
      <c r="T82" s="226"/>
      <c r="AT82" s="227" t="s">
        <v>217</v>
      </c>
      <c r="AU82" s="227" t="s">
        <v>73</v>
      </c>
      <c r="AV82" s="9" t="s">
        <v>82</v>
      </c>
      <c r="AW82" s="9" t="s">
        <v>37</v>
      </c>
      <c r="AX82" s="9" t="s">
        <v>80</v>
      </c>
      <c r="AY82" s="227" t="s">
        <v>213</v>
      </c>
    </row>
    <row r="83" s="1" customFormat="1" ht="16.5" customHeight="1">
      <c r="B83" s="43"/>
      <c r="C83" s="202" t="s">
        <v>226</v>
      </c>
      <c r="D83" s="202" t="s">
        <v>207</v>
      </c>
      <c r="E83" s="203" t="s">
        <v>1134</v>
      </c>
      <c r="F83" s="204" t="s">
        <v>1135</v>
      </c>
      <c r="G83" s="205" t="s">
        <v>1126</v>
      </c>
      <c r="H83" s="206">
        <v>1</v>
      </c>
      <c r="I83" s="207"/>
      <c r="J83" s="208">
        <f>ROUND(I83*H83,2)</f>
        <v>0</v>
      </c>
      <c r="K83" s="204" t="s">
        <v>1127</v>
      </c>
      <c r="L83" s="69"/>
      <c r="M83" s="209" t="s">
        <v>21</v>
      </c>
      <c r="N83" s="210" t="s">
        <v>44</v>
      </c>
      <c r="O83" s="44"/>
      <c r="P83" s="211">
        <f>O83*H83</f>
        <v>0</v>
      </c>
      <c r="Q83" s="211">
        <v>0</v>
      </c>
      <c r="R83" s="211">
        <f>Q83*H83</f>
        <v>0</v>
      </c>
      <c r="S83" s="211">
        <v>0</v>
      </c>
      <c r="T83" s="212">
        <f>S83*H83</f>
        <v>0</v>
      </c>
      <c r="AR83" s="21" t="s">
        <v>212</v>
      </c>
      <c r="AT83" s="21" t="s">
        <v>207</v>
      </c>
      <c r="AU83" s="21" t="s">
        <v>73</v>
      </c>
      <c r="AY83" s="21" t="s">
        <v>213</v>
      </c>
      <c r="BE83" s="213">
        <f>IF(N83="základní",J83,0)</f>
        <v>0</v>
      </c>
      <c r="BF83" s="213">
        <f>IF(N83="snížená",J83,0)</f>
        <v>0</v>
      </c>
      <c r="BG83" s="213">
        <f>IF(N83="zákl. přenesená",J83,0)</f>
        <v>0</v>
      </c>
      <c r="BH83" s="213">
        <f>IF(N83="sníž. přenesená",J83,0)</f>
        <v>0</v>
      </c>
      <c r="BI83" s="213">
        <f>IF(N83="nulová",J83,0)</f>
        <v>0</v>
      </c>
      <c r="BJ83" s="21" t="s">
        <v>80</v>
      </c>
      <c r="BK83" s="213">
        <f>ROUND(I83*H83,2)</f>
        <v>0</v>
      </c>
      <c r="BL83" s="21" t="s">
        <v>212</v>
      </c>
      <c r="BM83" s="21" t="s">
        <v>1136</v>
      </c>
    </row>
    <row r="84" s="9" customFormat="1">
      <c r="B84" s="217"/>
      <c r="C84" s="218"/>
      <c r="D84" s="214" t="s">
        <v>217</v>
      </c>
      <c r="E84" s="219" t="s">
        <v>21</v>
      </c>
      <c r="F84" s="220" t="s">
        <v>80</v>
      </c>
      <c r="G84" s="218"/>
      <c r="H84" s="221">
        <v>1</v>
      </c>
      <c r="I84" s="222"/>
      <c r="J84" s="218"/>
      <c r="K84" s="218"/>
      <c r="L84" s="223"/>
      <c r="M84" s="224"/>
      <c r="N84" s="225"/>
      <c r="O84" s="225"/>
      <c r="P84" s="225"/>
      <c r="Q84" s="225"/>
      <c r="R84" s="225"/>
      <c r="S84" s="225"/>
      <c r="T84" s="226"/>
      <c r="AT84" s="227" t="s">
        <v>217</v>
      </c>
      <c r="AU84" s="227" t="s">
        <v>73</v>
      </c>
      <c r="AV84" s="9" t="s">
        <v>82</v>
      </c>
      <c r="AW84" s="9" t="s">
        <v>37</v>
      </c>
      <c r="AX84" s="9" t="s">
        <v>80</v>
      </c>
      <c r="AY84" s="227" t="s">
        <v>213</v>
      </c>
    </row>
    <row r="85" s="1" customFormat="1" ht="16.5" customHeight="1">
      <c r="B85" s="43"/>
      <c r="C85" s="202" t="s">
        <v>212</v>
      </c>
      <c r="D85" s="202" t="s">
        <v>207</v>
      </c>
      <c r="E85" s="203" t="s">
        <v>1137</v>
      </c>
      <c r="F85" s="204" t="s">
        <v>1138</v>
      </c>
      <c r="G85" s="205" t="s">
        <v>1126</v>
      </c>
      <c r="H85" s="206">
        <v>1</v>
      </c>
      <c r="I85" s="207"/>
      <c r="J85" s="208">
        <f>ROUND(I85*H85,2)</f>
        <v>0</v>
      </c>
      <c r="K85" s="204" t="s">
        <v>1127</v>
      </c>
      <c r="L85" s="69"/>
      <c r="M85" s="209" t="s">
        <v>21</v>
      </c>
      <c r="N85" s="210" t="s">
        <v>44</v>
      </c>
      <c r="O85" s="44"/>
      <c r="P85" s="211">
        <f>O85*H85</f>
        <v>0</v>
      </c>
      <c r="Q85" s="211">
        <v>0</v>
      </c>
      <c r="R85" s="211">
        <f>Q85*H85</f>
        <v>0</v>
      </c>
      <c r="S85" s="211">
        <v>0</v>
      </c>
      <c r="T85" s="212">
        <f>S85*H85</f>
        <v>0</v>
      </c>
      <c r="AR85" s="21" t="s">
        <v>212</v>
      </c>
      <c r="AT85" s="21" t="s">
        <v>207</v>
      </c>
      <c r="AU85" s="21" t="s">
        <v>73</v>
      </c>
      <c r="AY85" s="21" t="s">
        <v>213</v>
      </c>
      <c r="BE85" s="213">
        <f>IF(N85="základní",J85,0)</f>
        <v>0</v>
      </c>
      <c r="BF85" s="213">
        <f>IF(N85="snížená",J85,0)</f>
        <v>0</v>
      </c>
      <c r="BG85" s="213">
        <f>IF(N85="zákl. přenesená",J85,0)</f>
        <v>0</v>
      </c>
      <c r="BH85" s="213">
        <f>IF(N85="sníž. přenesená",J85,0)</f>
        <v>0</v>
      </c>
      <c r="BI85" s="213">
        <f>IF(N85="nulová",J85,0)</f>
        <v>0</v>
      </c>
      <c r="BJ85" s="21" t="s">
        <v>80</v>
      </c>
      <c r="BK85" s="213">
        <f>ROUND(I85*H85,2)</f>
        <v>0</v>
      </c>
      <c r="BL85" s="21" t="s">
        <v>212</v>
      </c>
      <c r="BM85" s="21" t="s">
        <v>1139</v>
      </c>
    </row>
    <row r="86" s="10" customFormat="1">
      <c r="B86" s="228"/>
      <c r="C86" s="229"/>
      <c r="D86" s="214" t="s">
        <v>217</v>
      </c>
      <c r="E86" s="230" t="s">
        <v>21</v>
      </c>
      <c r="F86" s="231" t="s">
        <v>1140</v>
      </c>
      <c r="G86" s="229"/>
      <c r="H86" s="230" t="s">
        <v>21</v>
      </c>
      <c r="I86" s="232"/>
      <c r="J86" s="229"/>
      <c r="K86" s="229"/>
      <c r="L86" s="233"/>
      <c r="M86" s="234"/>
      <c r="N86" s="235"/>
      <c r="O86" s="235"/>
      <c r="P86" s="235"/>
      <c r="Q86" s="235"/>
      <c r="R86" s="235"/>
      <c r="S86" s="235"/>
      <c r="T86" s="236"/>
      <c r="AT86" s="237" t="s">
        <v>217</v>
      </c>
      <c r="AU86" s="237" t="s">
        <v>73</v>
      </c>
      <c r="AV86" s="10" t="s">
        <v>80</v>
      </c>
      <c r="AW86" s="10" t="s">
        <v>37</v>
      </c>
      <c r="AX86" s="10" t="s">
        <v>73</v>
      </c>
      <c r="AY86" s="237" t="s">
        <v>213</v>
      </c>
    </row>
    <row r="87" s="9" customFormat="1">
      <c r="B87" s="217"/>
      <c r="C87" s="218"/>
      <c r="D87" s="214" t="s">
        <v>217</v>
      </c>
      <c r="E87" s="219" t="s">
        <v>21</v>
      </c>
      <c r="F87" s="220" t="s">
        <v>80</v>
      </c>
      <c r="G87" s="218"/>
      <c r="H87" s="221">
        <v>1</v>
      </c>
      <c r="I87" s="222"/>
      <c r="J87" s="218"/>
      <c r="K87" s="218"/>
      <c r="L87" s="223"/>
      <c r="M87" s="248"/>
      <c r="N87" s="249"/>
      <c r="O87" s="249"/>
      <c r="P87" s="249"/>
      <c r="Q87" s="249"/>
      <c r="R87" s="249"/>
      <c r="S87" s="249"/>
      <c r="T87" s="250"/>
      <c r="AT87" s="227" t="s">
        <v>217</v>
      </c>
      <c r="AU87" s="227" t="s">
        <v>73</v>
      </c>
      <c r="AV87" s="9" t="s">
        <v>82</v>
      </c>
      <c r="AW87" s="9" t="s">
        <v>37</v>
      </c>
      <c r="AX87" s="9" t="s">
        <v>80</v>
      </c>
      <c r="AY87" s="227" t="s">
        <v>213</v>
      </c>
    </row>
    <row r="88" s="1" customFormat="1" ht="6.96" customHeight="1">
      <c r="B88" s="64"/>
      <c r="C88" s="65"/>
      <c r="D88" s="65"/>
      <c r="E88" s="65"/>
      <c r="F88" s="65"/>
      <c r="G88" s="65"/>
      <c r="H88" s="65"/>
      <c r="I88" s="175"/>
      <c r="J88" s="65"/>
      <c r="K88" s="65"/>
      <c r="L88" s="69"/>
    </row>
  </sheetData>
  <sheetProtection sheet="1" autoFilter="0" formatColumns="0" formatRows="0" objects="1" scenarios="1" spinCount="100000" saltValue="cfyL1DlnKWt7v0ECwfoj+FLu+IRt/xjog9HUn0jYx18LUkX+7B+dUXWUO+mDgcwg3o8zcT8Joy+EKhytB2RApQ==" hashValue="97DE2bRDtAuhJflk9nl+SHdXevpM9qaAi1w5UvS2vuVVQsKpFfuJ4W7tXkBBpprnedZvD3eKIuBEPzTZXOJ7LA==" algorithmName="SHA-512" password="CC35"/>
  <autoFilter ref="C75:K87"/>
  <mergeCells count="10">
    <mergeCell ref="E7:H7"/>
    <mergeCell ref="E9:H9"/>
    <mergeCell ref="E24:H24"/>
    <mergeCell ref="E45:H45"/>
    <mergeCell ref="E47:H47"/>
    <mergeCell ref="J51:J52"/>
    <mergeCell ref="E66:H66"/>
    <mergeCell ref="E68:H68"/>
    <mergeCell ref="G1:H1"/>
    <mergeCell ref="L2:V2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sheetFormatPr defaultRowHeight="13.5"/>
  <cols>
    <col min="1" max="1" width="8.33" style="265" customWidth="1"/>
    <col min="2" max="2" width="1.664063" style="265" customWidth="1"/>
    <col min="3" max="4" width="5" style="265" customWidth="1"/>
    <col min="5" max="5" width="11.67" style="265" customWidth="1"/>
    <col min="6" max="6" width="9.17" style="265" customWidth="1"/>
    <col min="7" max="7" width="5" style="265" customWidth="1"/>
    <col min="8" max="8" width="77.83" style="265" customWidth="1"/>
    <col min="9" max="10" width="20" style="265" customWidth="1"/>
    <col min="11" max="11" width="1.664063" style="265" customWidth="1"/>
  </cols>
  <sheetData>
    <row r="1" ht="37.5" customHeight="1"/>
    <row r="2" ht="7.5" customHeight="1">
      <c r="B2" s="266"/>
      <c r="C2" s="267"/>
      <c r="D2" s="267"/>
      <c r="E2" s="267"/>
      <c r="F2" s="267"/>
      <c r="G2" s="267"/>
      <c r="H2" s="267"/>
      <c r="I2" s="267"/>
      <c r="J2" s="267"/>
      <c r="K2" s="268"/>
    </row>
    <row r="3" s="12" customFormat="1" ht="45" customHeight="1">
      <c r="B3" s="269"/>
      <c r="C3" s="270" t="s">
        <v>1141</v>
      </c>
      <c r="D3" s="270"/>
      <c r="E3" s="270"/>
      <c r="F3" s="270"/>
      <c r="G3" s="270"/>
      <c r="H3" s="270"/>
      <c r="I3" s="270"/>
      <c r="J3" s="270"/>
      <c r="K3" s="271"/>
    </row>
    <row r="4" ht="25.5" customHeight="1">
      <c r="B4" s="272"/>
      <c r="C4" s="273" t="s">
        <v>1142</v>
      </c>
      <c r="D4" s="273"/>
      <c r="E4" s="273"/>
      <c r="F4" s="273"/>
      <c r="G4" s="273"/>
      <c r="H4" s="273"/>
      <c r="I4" s="273"/>
      <c r="J4" s="273"/>
      <c r="K4" s="274"/>
    </row>
    <row r="5" ht="5.25" customHeight="1">
      <c r="B5" s="272"/>
      <c r="C5" s="275"/>
      <c r="D5" s="275"/>
      <c r="E5" s="275"/>
      <c r="F5" s="275"/>
      <c r="G5" s="275"/>
      <c r="H5" s="275"/>
      <c r="I5" s="275"/>
      <c r="J5" s="275"/>
      <c r="K5" s="274"/>
    </row>
    <row r="6" ht="15" customHeight="1">
      <c r="B6" s="272"/>
      <c r="C6" s="276" t="s">
        <v>1143</v>
      </c>
      <c r="D6" s="276"/>
      <c r="E6" s="276"/>
      <c r="F6" s="276"/>
      <c r="G6" s="276"/>
      <c r="H6" s="276"/>
      <c r="I6" s="276"/>
      <c r="J6" s="276"/>
      <c r="K6" s="274"/>
    </row>
    <row r="7" ht="15" customHeight="1">
      <c r="B7" s="277"/>
      <c r="C7" s="276" t="s">
        <v>1144</v>
      </c>
      <c r="D7" s="276"/>
      <c r="E7" s="276"/>
      <c r="F7" s="276"/>
      <c r="G7" s="276"/>
      <c r="H7" s="276"/>
      <c r="I7" s="276"/>
      <c r="J7" s="276"/>
      <c r="K7" s="274"/>
    </row>
    <row r="8" ht="12.75" customHeight="1">
      <c r="B8" s="277"/>
      <c r="C8" s="276"/>
      <c r="D8" s="276"/>
      <c r="E8" s="276"/>
      <c r="F8" s="276"/>
      <c r="G8" s="276"/>
      <c r="H8" s="276"/>
      <c r="I8" s="276"/>
      <c r="J8" s="276"/>
      <c r="K8" s="274"/>
    </row>
    <row r="9" ht="15" customHeight="1">
      <c r="B9" s="277"/>
      <c r="C9" s="276" t="s">
        <v>1145</v>
      </c>
      <c r="D9" s="276"/>
      <c r="E9" s="276"/>
      <c r="F9" s="276"/>
      <c r="G9" s="276"/>
      <c r="H9" s="276"/>
      <c r="I9" s="276"/>
      <c r="J9" s="276"/>
      <c r="K9" s="274"/>
    </row>
    <row r="10" ht="15" customHeight="1">
      <c r="B10" s="277"/>
      <c r="C10" s="276"/>
      <c r="D10" s="276" t="s">
        <v>1146</v>
      </c>
      <c r="E10" s="276"/>
      <c r="F10" s="276"/>
      <c r="G10" s="276"/>
      <c r="H10" s="276"/>
      <c r="I10" s="276"/>
      <c r="J10" s="276"/>
      <c r="K10" s="274"/>
    </row>
    <row r="11" ht="15" customHeight="1">
      <c r="B11" s="277"/>
      <c r="C11" s="278"/>
      <c r="D11" s="276" t="s">
        <v>1147</v>
      </c>
      <c r="E11" s="276"/>
      <c r="F11" s="276"/>
      <c r="G11" s="276"/>
      <c r="H11" s="276"/>
      <c r="I11" s="276"/>
      <c r="J11" s="276"/>
      <c r="K11" s="274"/>
    </row>
    <row r="12" ht="12.75" customHeight="1">
      <c r="B12" s="277"/>
      <c r="C12" s="278"/>
      <c r="D12" s="278"/>
      <c r="E12" s="278"/>
      <c r="F12" s="278"/>
      <c r="G12" s="278"/>
      <c r="H12" s="278"/>
      <c r="I12" s="278"/>
      <c r="J12" s="278"/>
      <c r="K12" s="274"/>
    </row>
    <row r="13" ht="15" customHeight="1">
      <c r="B13" s="277"/>
      <c r="C13" s="278"/>
      <c r="D13" s="276" t="s">
        <v>1148</v>
      </c>
      <c r="E13" s="276"/>
      <c r="F13" s="276"/>
      <c r="G13" s="276"/>
      <c r="H13" s="276"/>
      <c r="I13" s="276"/>
      <c r="J13" s="276"/>
      <c r="K13" s="274"/>
    </row>
    <row r="14" ht="15" customHeight="1">
      <c r="B14" s="277"/>
      <c r="C14" s="278"/>
      <c r="D14" s="276" t="s">
        <v>1149</v>
      </c>
      <c r="E14" s="276"/>
      <c r="F14" s="276"/>
      <c r="G14" s="276"/>
      <c r="H14" s="276"/>
      <c r="I14" s="276"/>
      <c r="J14" s="276"/>
      <c r="K14" s="274"/>
    </row>
    <row r="15" ht="15" customHeight="1">
      <c r="B15" s="277"/>
      <c r="C15" s="278"/>
      <c r="D15" s="276" t="s">
        <v>1150</v>
      </c>
      <c r="E15" s="276"/>
      <c r="F15" s="276"/>
      <c r="G15" s="276"/>
      <c r="H15" s="276"/>
      <c r="I15" s="276"/>
      <c r="J15" s="276"/>
      <c r="K15" s="274"/>
    </row>
    <row r="16" ht="15" customHeight="1">
      <c r="B16" s="277"/>
      <c r="C16" s="278"/>
      <c r="D16" s="278"/>
      <c r="E16" s="279" t="s">
        <v>79</v>
      </c>
      <c r="F16" s="276" t="s">
        <v>1151</v>
      </c>
      <c r="G16" s="276"/>
      <c r="H16" s="276"/>
      <c r="I16" s="276"/>
      <c r="J16" s="276"/>
      <c r="K16" s="274"/>
    </row>
    <row r="17" ht="15" customHeight="1">
      <c r="B17" s="277"/>
      <c r="C17" s="278"/>
      <c r="D17" s="278"/>
      <c r="E17" s="279" t="s">
        <v>1152</v>
      </c>
      <c r="F17" s="276" t="s">
        <v>1153</v>
      </c>
      <c r="G17" s="276"/>
      <c r="H17" s="276"/>
      <c r="I17" s="276"/>
      <c r="J17" s="276"/>
      <c r="K17" s="274"/>
    </row>
    <row r="18" ht="15" customHeight="1">
      <c r="B18" s="277"/>
      <c r="C18" s="278"/>
      <c r="D18" s="278"/>
      <c r="E18" s="279" t="s">
        <v>1154</v>
      </c>
      <c r="F18" s="276" t="s">
        <v>1155</v>
      </c>
      <c r="G18" s="276"/>
      <c r="H18" s="276"/>
      <c r="I18" s="276"/>
      <c r="J18" s="276"/>
      <c r="K18" s="274"/>
    </row>
    <row r="19" ht="15" customHeight="1">
      <c r="B19" s="277"/>
      <c r="C19" s="278"/>
      <c r="D19" s="278"/>
      <c r="E19" s="279" t="s">
        <v>1156</v>
      </c>
      <c r="F19" s="276" t="s">
        <v>1157</v>
      </c>
      <c r="G19" s="276"/>
      <c r="H19" s="276"/>
      <c r="I19" s="276"/>
      <c r="J19" s="276"/>
      <c r="K19" s="274"/>
    </row>
    <row r="20" ht="15" customHeight="1">
      <c r="B20" s="277"/>
      <c r="C20" s="278"/>
      <c r="D20" s="278"/>
      <c r="E20" s="279" t="s">
        <v>1158</v>
      </c>
      <c r="F20" s="276" t="s">
        <v>1159</v>
      </c>
      <c r="G20" s="276"/>
      <c r="H20" s="276"/>
      <c r="I20" s="276"/>
      <c r="J20" s="276"/>
      <c r="K20" s="274"/>
    </row>
    <row r="21" ht="15" customHeight="1">
      <c r="B21" s="277"/>
      <c r="C21" s="278"/>
      <c r="D21" s="278"/>
      <c r="E21" s="279" t="s">
        <v>86</v>
      </c>
      <c r="F21" s="276" t="s">
        <v>1160</v>
      </c>
      <c r="G21" s="276"/>
      <c r="H21" s="276"/>
      <c r="I21" s="276"/>
      <c r="J21" s="276"/>
      <c r="K21" s="274"/>
    </row>
    <row r="22" ht="12.75" customHeight="1">
      <c r="B22" s="277"/>
      <c r="C22" s="278"/>
      <c r="D22" s="278"/>
      <c r="E22" s="278"/>
      <c r="F22" s="278"/>
      <c r="G22" s="278"/>
      <c r="H22" s="278"/>
      <c r="I22" s="278"/>
      <c r="J22" s="278"/>
      <c r="K22" s="274"/>
    </row>
    <row r="23" ht="15" customHeight="1">
      <c r="B23" s="277"/>
      <c r="C23" s="276" t="s">
        <v>1161</v>
      </c>
      <c r="D23" s="276"/>
      <c r="E23" s="276"/>
      <c r="F23" s="276"/>
      <c r="G23" s="276"/>
      <c r="H23" s="276"/>
      <c r="I23" s="276"/>
      <c r="J23" s="276"/>
      <c r="K23" s="274"/>
    </row>
    <row r="24" ht="15" customHeight="1">
      <c r="B24" s="277"/>
      <c r="C24" s="276" t="s">
        <v>1162</v>
      </c>
      <c r="D24" s="276"/>
      <c r="E24" s="276"/>
      <c r="F24" s="276"/>
      <c r="G24" s="276"/>
      <c r="H24" s="276"/>
      <c r="I24" s="276"/>
      <c r="J24" s="276"/>
      <c r="K24" s="274"/>
    </row>
    <row r="25" ht="15" customHeight="1">
      <c r="B25" s="277"/>
      <c r="C25" s="276"/>
      <c r="D25" s="276" t="s">
        <v>1163</v>
      </c>
      <c r="E25" s="276"/>
      <c r="F25" s="276"/>
      <c r="G25" s="276"/>
      <c r="H25" s="276"/>
      <c r="I25" s="276"/>
      <c r="J25" s="276"/>
      <c r="K25" s="274"/>
    </row>
    <row r="26" ht="15" customHeight="1">
      <c r="B26" s="277"/>
      <c r="C26" s="278"/>
      <c r="D26" s="276" t="s">
        <v>1164</v>
      </c>
      <c r="E26" s="276"/>
      <c r="F26" s="276"/>
      <c r="G26" s="276"/>
      <c r="H26" s="276"/>
      <c r="I26" s="276"/>
      <c r="J26" s="276"/>
      <c r="K26" s="274"/>
    </row>
    <row r="27" ht="12.75" customHeight="1">
      <c r="B27" s="277"/>
      <c r="C27" s="278"/>
      <c r="D27" s="278"/>
      <c r="E27" s="278"/>
      <c r="F27" s="278"/>
      <c r="G27" s="278"/>
      <c r="H27" s="278"/>
      <c r="I27" s="278"/>
      <c r="J27" s="278"/>
      <c r="K27" s="274"/>
    </row>
    <row r="28" ht="15" customHeight="1">
      <c r="B28" s="277"/>
      <c r="C28" s="278"/>
      <c r="D28" s="276" t="s">
        <v>1165</v>
      </c>
      <c r="E28" s="276"/>
      <c r="F28" s="276"/>
      <c r="G28" s="276"/>
      <c r="H28" s="276"/>
      <c r="I28" s="276"/>
      <c r="J28" s="276"/>
      <c r="K28" s="274"/>
    </row>
    <row r="29" ht="15" customHeight="1">
      <c r="B29" s="277"/>
      <c r="C29" s="278"/>
      <c r="D29" s="276" t="s">
        <v>1166</v>
      </c>
      <c r="E29" s="276"/>
      <c r="F29" s="276"/>
      <c r="G29" s="276"/>
      <c r="H29" s="276"/>
      <c r="I29" s="276"/>
      <c r="J29" s="276"/>
      <c r="K29" s="274"/>
    </row>
    <row r="30" ht="12.75" customHeight="1">
      <c r="B30" s="277"/>
      <c r="C30" s="278"/>
      <c r="D30" s="278"/>
      <c r="E30" s="278"/>
      <c r="F30" s="278"/>
      <c r="G30" s="278"/>
      <c r="H30" s="278"/>
      <c r="I30" s="278"/>
      <c r="J30" s="278"/>
      <c r="K30" s="274"/>
    </row>
    <row r="31" ht="15" customHeight="1">
      <c r="B31" s="277"/>
      <c r="C31" s="278"/>
      <c r="D31" s="276" t="s">
        <v>1167</v>
      </c>
      <c r="E31" s="276"/>
      <c r="F31" s="276"/>
      <c r="G31" s="276"/>
      <c r="H31" s="276"/>
      <c r="I31" s="276"/>
      <c r="J31" s="276"/>
      <c r="K31" s="274"/>
    </row>
    <row r="32" ht="15" customHeight="1">
      <c r="B32" s="277"/>
      <c r="C32" s="278"/>
      <c r="D32" s="276" t="s">
        <v>1168</v>
      </c>
      <c r="E32" s="276"/>
      <c r="F32" s="276"/>
      <c r="G32" s="276"/>
      <c r="H32" s="276"/>
      <c r="I32" s="276"/>
      <c r="J32" s="276"/>
      <c r="K32" s="274"/>
    </row>
    <row r="33" ht="15" customHeight="1">
      <c r="B33" s="277"/>
      <c r="C33" s="278"/>
      <c r="D33" s="276" t="s">
        <v>1169</v>
      </c>
      <c r="E33" s="276"/>
      <c r="F33" s="276"/>
      <c r="G33" s="276"/>
      <c r="H33" s="276"/>
      <c r="I33" s="276"/>
      <c r="J33" s="276"/>
      <c r="K33" s="274"/>
    </row>
    <row r="34" ht="15" customHeight="1">
      <c r="B34" s="277"/>
      <c r="C34" s="278"/>
      <c r="D34" s="276"/>
      <c r="E34" s="280" t="s">
        <v>194</v>
      </c>
      <c r="F34" s="276"/>
      <c r="G34" s="276" t="s">
        <v>1170</v>
      </c>
      <c r="H34" s="276"/>
      <c r="I34" s="276"/>
      <c r="J34" s="276"/>
      <c r="K34" s="274"/>
    </row>
    <row r="35" ht="30.75" customHeight="1">
      <c r="B35" s="277"/>
      <c r="C35" s="278"/>
      <c r="D35" s="276"/>
      <c r="E35" s="280" t="s">
        <v>1171</v>
      </c>
      <c r="F35" s="276"/>
      <c r="G35" s="276" t="s">
        <v>1172</v>
      </c>
      <c r="H35" s="276"/>
      <c r="I35" s="276"/>
      <c r="J35" s="276"/>
      <c r="K35" s="274"/>
    </row>
    <row r="36" ht="15" customHeight="1">
      <c r="B36" s="277"/>
      <c r="C36" s="278"/>
      <c r="D36" s="276"/>
      <c r="E36" s="280" t="s">
        <v>54</v>
      </c>
      <c r="F36" s="276"/>
      <c r="G36" s="276" t="s">
        <v>1173</v>
      </c>
      <c r="H36" s="276"/>
      <c r="I36" s="276"/>
      <c r="J36" s="276"/>
      <c r="K36" s="274"/>
    </row>
    <row r="37" ht="15" customHeight="1">
      <c r="B37" s="277"/>
      <c r="C37" s="278"/>
      <c r="D37" s="276"/>
      <c r="E37" s="280" t="s">
        <v>195</v>
      </c>
      <c r="F37" s="276"/>
      <c r="G37" s="276" t="s">
        <v>1174</v>
      </c>
      <c r="H37" s="276"/>
      <c r="I37" s="276"/>
      <c r="J37" s="276"/>
      <c r="K37" s="274"/>
    </row>
    <row r="38" ht="15" customHeight="1">
      <c r="B38" s="277"/>
      <c r="C38" s="278"/>
      <c r="D38" s="276"/>
      <c r="E38" s="280" t="s">
        <v>196</v>
      </c>
      <c r="F38" s="276"/>
      <c r="G38" s="276" t="s">
        <v>1175</v>
      </c>
      <c r="H38" s="276"/>
      <c r="I38" s="276"/>
      <c r="J38" s="276"/>
      <c r="K38" s="274"/>
    </row>
    <row r="39" ht="15" customHeight="1">
      <c r="B39" s="277"/>
      <c r="C39" s="278"/>
      <c r="D39" s="276"/>
      <c r="E39" s="280" t="s">
        <v>197</v>
      </c>
      <c r="F39" s="276"/>
      <c r="G39" s="276" t="s">
        <v>1176</v>
      </c>
      <c r="H39" s="276"/>
      <c r="I39" s="276"/>
      <c r="J39" s="276"/>
      <c r="K39" s="274"/>
    </row>
    <row r="40" ht="15" customHeight="1">
      <c r="B40" s="277"/>
      <c r="C40" s="278"/>
      <c r="D40" s="276"/>
      <c r="E40" s="280" t="s">
        <v>1177</v>
      </c>
      <c r="F40" s="276"/>
      <c r="G40" s="276" t="s">
        <v>1178</v>
      </c>
      <c r="H40" s="276"/>
      <c r="I40" s="276"/>
      <c r="J40" s="276"/>
      <c r="K40" s="274"/>
    </row>
    <row r="41" ht="15" customHeight="1">
      <c r="B41" s="277"/>
      <c r="C41" s="278"/>
      <c r="D41" s="276"/>
      <c r="E41" s="280"/>
      <c r="F41" s="276"/>
      <c r="G41" s="276" t="s">
        <v>1179</v>
      </c>
      <c r="H41" s="276"/>
      <c r="I41" s="276"/>
      <c r="J41" s="276"/>
      <c r="K41" s="274"/>
    </row>
    <row r="42" ht="15" customHeight="1">
      <c r="B42" s="277"/>
      <c r="C42" s="278"/>
      <c r="D42" s="276"/>
      <c r="E42" s="280" t="s">
        <v>1180</v>
      </c>
      <c r="F42" s="276"/>
      <c r="G42" s="276" t="s">
        <v>1181</v>
      </c>
      <c r="H42" s="276"/>
      <c r="I42" s="276"/>
      <c r="J42" s="276"/>
      <c r="K42" s="274"/>
    </row>
    <row r="43" ht="15" customHeight="1">
      <c r="B43" s="277"/>
      <c r="C43" s="278"/>
      <c r="D43" s="276"/>
      <c r="E43" s="280" t="s">
        <v>199</v>
      </c>
      <c r="F43" s="276"/>
      <c r="G43" s="276" t="s">
        <v>1182</v>
      </c>
      <c r="H43" s="276"/>
      <c r="I43" s="276"/>
      <c r="J43" s="276"/>
      <c r="K43" s="274"/>
    </row>
    <row r="44" ht="12.75" customHeight="1">
      <c r="B44" s="277"/>
      <c r="C44" s="278"/>
      <c r="D44" s="276"/>
      <c r="E44" s="276"/>
      <c r="F44" s="276"/>
      <c r="G44" s="276"/>
      <c r="H44" s="276"/>
      <c r="I44" s="276"/>
      <c r="J44" s="276"/>
      <c r="K44" s="274"/>
    </row>
    <row r="45" ht="15" customHeight="1">
      <c r="B45" s="277"/>
      <c r="C45" s="278"/>
      <c r="D45" s="276" t="s">
        <v>1183</v>
      </c>
      <c r="E45" s="276"/>
      <c r="F45" s="276"/>
      <c r="G45" s="276"/>
      <c r="H45" s="276"/>
      <c r="I45" s="276"/>
      <c r="J45" s="276"/>
      <c r="K45" s="274"/>
    </row>
    <row r="46" ht="15" customHeight="1">
      <c r="B46" s="277"/>
      <c r="C46" s="278"/>
      <c r="D46" s="278"/>
      <c r="E46" s="276" t="s">
        <v>1184</v>
      </c>
      <c r="F46" s="276"/>
      <c r="G46" s="276"/>
      <c r="H46" s="276"/>
      <c r="I46" s="276"/>
      <c r="J46" s="276"/>
      <c r="K46" s="274"/>
    </row>
    <row r="47" ht="15" customHeight="1">
      <c r="B47" s="277"/>
      <c r="C47" s="278"/>
      <c r="D47" s="278"/>
      <c r="E47" s="276" t="s">
        <v>1185</v>
      </c>
      <c r="F47" s="276"/>
      <c r="G47" s="276"/>
      <c r="H47" s="276"/>
      <c r="I47" s="276"/>
      <c r="J47" s="276"/>
      <c r="K47" s="274"/>
    </row>
    <row r="48" ht="15" customHeight="1">
      <c r="B48" s="277"/>
      <c r="C48" s="278"/>
      <c r="D48" s="278"/>
      <c r="E48" s="276" t="s">
        <v>1186</v>
      </c>
      <c r="F48" s="276"/>
      <c r="G48" s="276"/>
      <c r="H48" s="276"/>
      <c r="I48" s="276"/>
      <c r="J48" s="276"/>
      <c r="K48" s="274"/>
    </row>
    <row r="49" ht="15" customHeight="1">
      <c r="B49" s="277"/>
      <c r="C49" s="278"/>
      <c r="D49" s="276" t="s">
        <v>1187</v>
      </c>
      <c r="E49" s="276"/>
      <c r="F49" s="276"/>
      <c r="G49" s="276"/>
      <c r="H49" s="276"/>
      <c r="I49" s="276"/>
      <c r="J49" s="276"/>
      <c r="K49" s="274"/>
    </row>
    <row r="50" ht="25.5" customHeight="1">
      <c r="B50" s="272"/>
      <c r="C50" s="273" t="s">
        <v>1188</v>
      </c>
      <c r="D50" s="273"/>
      <c r="E50" s="273"/>
      <c r="F50" s="273"/>
      <c r="G50" s="273"/>
      <c r="H50" s="273"/>
      <c r="I50" s="273"/>
      <c r="J50" s="273"/>
      <c r="K50" s="274"/>
    </row>
    <row r="51" ht="5.25" customHeight="1">
      <c r="B51" s="272"/>
      <c r="C51" s="275"/>
      <c r="D51" s="275"/>
      <c r="E51" s="275"/>
      <c r="F51" s="275"/>
      <c r="G51" s="275"/>
      <c r="H51" s="275"/>
      <c r="I51" s="275"/>
      <c r="J51" s="275"/>
      <c r="K51" s="274"/>
    </row>
    <row r="52" ht="15" customHeight="1">
      <c r="B52" s="272"/>
      <c r="C52" s="276" t="s">
        <v>1189</v>
      </c>
      <c r="D52" s="276"/>
      <c r="E52" s="276"/>
      <c r="F52" s="276"/>
      <c r="G52" s="276"/>
      <c r="H52" s="276"/>
      <c r="I52" s="276"/>
      <c r="J52" s="276"/>
      <c r="K52" s="274"/>
    </row>
    <row r="53" ht="15" customHeight="1">
      <c r="B53" s="272"/>
      <c r="C53" s="276" t="s">
        <v>1190</v>
      </c>
      <c r="D53" s="276"/>
      <c r="E53" s="276"/>
      <c r="F53" s="276"/>
      <c r="G53" s="276"/>
      <c r="H53" s="276"/>
      <c r="I53" s="276"/>
      <c r="J53" s="276"/>
      <c r="K53" s="274"/>
    </row>
    <row r="54" ht="12.75" customHeight="1">
      <c r="B54" s="272"/>
      <c r="C54" s="276"/>
      <c r="D54" s="276"/>
      <c r="E54" s="276"/>
      <c r="F54" s="276"/>
      <c r="G54" s="276"/>
      <c r="H54" s="276"/>
      <c r="I54" s="276"/>
      <c r="J54" s="276"/>
      <c r="K54" s="274"/>
    </row>
    <row r="55" ht="15" customHeight="1">
      <c r="B55" s="272"/>
      <c r="C55" s="276" t="s">
        <v>1191</v>
      </c>
      <c r="D55" s="276"/>
      <c r="E55" s="276"/>
      <c r="F55" s="276"/>
      <c r="G55" s="276"/>
      <c r="H55" s="276"/>
      <c r="I55" s="276"/>
      <c r="J55" s="276"/>
      <c r="K55" s="274"/>
    </row>
    <row r="56" ht="15" customHeight="1">
      <c r="B56" s="272"/>
      <c r="C56" s="278"/>
      <c r="D56" s="276" t="s">
        <v>1192</v>
      </c>
      <c r="E56" s="276"/>
      <c r="F56" s="276"/>
      <c r="G56" s="276"/>
      <c r="H56" s="276"/>
      <c r="I56" s="276"/>
      <c r="J56" s="276"/>
      <c r="K56" s="274"/>
    </row>
    <row r="57" ht="15" customHeight="1">
      <c r="B57" s="272"/>
      <c r="C57" s="278"/>
      <c r="D57" s="276" t="s">
        <v>1193</v>
      </c>
      <c r="E57" s="276"/>
      <c r="F57" s="276"/>
      <c r="G57" s="276"/>
      <c r="H57" s="276"/>
      <c r="I57" s="276"/>
      <c r="J57" s="276"/>
      <c r="K57" s="274"/>
    </row>
    <row r="58" ht="15" customHeight="1">
      <c r="B58" s="272"/>
      <c r="C58" s="278"/>
      <c r="D58" s="276" t="s">
        <v>1194</v>
      </c>
      <c r="E58" s="276"/>
      <c r="F58" s="276"/>
      <c r="G58" s="276"/>
      <c r="H58" s="276"/>
      <c r="I58" s="276"/>
      <c r="J58" s="276"/>
      <c r="K58" s="274"/>
    </row>
    <row r="59" ht="15" customHeight="1">
      <c r="B59" s="272"/>
      <c r="C59" s="278"/>
      <c r="D59" s="276" t="s">
        <v>1195</v>
      </c>
      <c r="E59" s="276"/>
      <c r="F59" s="276"/>
      <c r="G59" s="276"/>
      <c r="H59" s="276"/>
      <c r="I59" s="276"/>
      <c r="J59" s="276"/>
      <c r="K59" s="274"/>
    </row>
    <row r="60" ht="15" customHeight="1">
      <c r="B60" s="272"/>
      <c r="C60" s="278"/>
      <c r="D60" s="281" t="s">
        <v>1196</v>
      </c>
      <c r="E60" s="281"/>
      <c r="F60" s="281"/>
      <c r="G60" s="281"/>
      <c r="H60" s="281"/>
      <c r="I60" s="281"/>
      <c r="J60" s="281"/>
      <c r="K60" s="274"/>
    </row>
    <row r="61" ht="15" customHeight="1">
      <c r="B61" s="272"/>
      <c r="C61" s="278"/>
      <c r="D61" s="276" t="s">
        <v>1197</v>
      </c>
      <c r="E61" s="276"/>
      <c r="F61" s="276"/>
      <c r="G61" s="276"/>
      <c r="H61" s="276"/>
      <c r="I61" s="276"/>
      <c r="J61" s="276"/>
      <c r="K61" s="274"/>
    </row>
    <row r="62" ht="12.75" customHeight="1">
      <c r="B62" s="272"/>
      <c r="C62" s="278"/>
      <c r="D62" s="278"/>
      <c r="E62" s="282"/>
      <c r="F62" s="278"/>
      <c r="G62" s="278"/>
      <c r="H62" s="278"/>
      <c r="I62" s="278"/>
      <c r="J62" s="278"/>
      <c r="K62" s="274"/>
    </row>
    <row r="63" ht="15" customHeight="1">
      <c r="B63" s="272"/>
      <c r="C63" s="278"/>
      <c r="D63" s="276" t="s">
        <v>1198</v>
      </c>
      <c r="E63" s="276"/>
      <c r="F63" s="276"/>
      <c r="G63" s="276"/>
      <c r="H63" s="276"/>
      <c r="I63" s="276"/>
      <c r="J63" s="276"/>
      <c r="K63" s="274"/>
    </row>
    <row r="64" ht="15" customHeight="1">
      <c r="B64" s="272"/>
      <c r="C64" s="278"/>
      <c r="D64" s="281" t="s">
        <v>1199</v>
      </c>
      <c r="E64" s="281"/>
      <c r="F64" s="281"/>
      <c r="G64" s="281"/>
      <c r="H64" s="281"/>
      <c r="I64" s="281"/>
      <c r="J64" s="281"/>
      <c r="K64" s="274"/>
    </row>
    <row r="65" ht="15" customHeight="1">
      <c r="B65" s="272"/>
      <c r="C65" s="278"/>
      <c r="D65" s="276" t="s">
        <v>1200</v>
      </c>
      <c r="E65" s="276"/>
      <c r="F65" s="276"/>
      <c r="G65" s="276"/>
      <c r="H65" s="276"/>
      <c r="I65" s="276"/>
      <c r="J65" s="276"/>
      <c r="K65" s="274"/>
    </row>
    <row r="66" ht="15" customHeight="1">
      <c r="B66" s="272"/>
      <c r="C66" s="278"/>
      <c r="D66" s="276" t="s">
        <v>1201</v>
      </c>
      <c r="E66" s="276"/>
      <c r="F66" s="276"/>
      <c r="G66" s="276"/>
      <c r="H66" s="276"/>
      <c r="I66" s="276"/>
      <c r="J66" s="276"/>
      <c r="K66" s="274"/>
    </row>
    <row r="67" ht="15" customHeight="1">
      <c r="B67" s="272"/>
      <c r="C67" s="278"/>
      <c r="D67" s="276" t="s">
        <v>1202</v>
      </c>
      <c r="E67" s="276"/>
      <c r="F67" s="276"/>
      <c r="G67" s="276"/>
      <c r="H67" s="276"/>
      <c r="I67" s="276"/>
      <c r="J67" s="276"/>
      <c r="K67" s="274"/>
    </row>
    <row r="68" ht="15" customHeight="1">
      <c r="B68" s="272"/>
      <c r="C68" s="278"/>
      <c r="D68" s="276" t="s">
        <v>1203</v>
      </c>
      <c r="E68" s="276"/>
      <c r="F68" s="276"/>
      <c r="G68" s="276"/>
      <c r="H68" s="276"/>
      <c r="I68" s="276"/>
      <c r="J68" s="276"/>
      <c r="K68" s="274"/>
    </row>
    <row r="69" ht="12.75" customHeight="1">
      <c r="B69" s="283"/>
      <c r="C69" s="284"/>
      <c r="D69" s="284"/>
      <c r="E69" s="284"/>
      <c r="F69" s="284"/>
      <c r="G69" s="284"/>
      <c r="H69" s="284"/>
      <c r="I69" s="284"/>
      <c r="J69" s="284"/>
      <c r="K69" s="285"/>
    </row>
    <row r="70" ht="18.75" customHeight="1">
      <c r="B70" s="286"/>
      <c r="C70" s="286"/>
      <c r="D70" s="286"/>
      <c r="E70" s="286"/>
      <c r="F70" s="286"/>
      <c r="G70" s="286"/>
      <c r="H70" s="286"/>
      <c r="I70" s="286"/>
      <c r="J70" s="286"/>
      <c r="K70" s="287"/>
    </row>
    <row r="71" ht="18.75" customHeight="1">
      <c r="B71" s="287"/>
      <c r="C71" s="287"/>
      <c r="D71" s="287"/>
      <c r="E71" s="287"/>
      <c r="F71" s="287"/>
      <c r="G71" s="287"/>
      <c r="H71" s="287"/>
      <c r="I71" s="287"/>
      <c r="J71" s="287"/>
      <c r="K71" s="287"/>
    </row>
    <row r="72" ht="7.5" customHeight="1">
      <c r="B72" s="288"/>
      <c r="C72" s="289"/>
      <c r="D72" s="289"/>
      <c r="E72" s="289"/>
      <c r="F72" s="289"/>
      <c r="G72" s="289"/>
      <c r="H72" s="289"/>
      <c r="I72" s="289"/>
      <c r="J72" s="289"/>
      <c r="K72" s="290"/>
    </row>
    <row r="73" ht="45" customHeight="1">
      <c r="B73" s="291"/>
      <c r="C73" s="292" t="s">
        <v>1204</v>
      </c>
      <c r="D73" s="292"/>
      <c r="E73" s="292"/>
      <c r="F73" s="292"/>
      <c r="G73" s="292"/>
      <c r="H73" s="292"/>
      <c r="I73" s="292"/>
      <c r="J73" s="292"/>
      <c r="K73" s="293"/>
    </row>
    <row r="74" ht="17.25" customHeight="1">
      <c r="B74" s="291"/>
      <c r="C74" s="294" t="s">
        <v>1205</v>
      </c>
      <c r="D74" s="294"/>
      <c r="E74" s="294"/>
      <c r="F74" s="294" t="s">
        <v>1206</v>
      </c>
      <c r="G74" s="295"/>
      <c r="H74" s="294" t="s">
        <v>195</v>
      </c>
      <c r="I74" s="294" t="s">
        <v>58</v>
      </c>
      <c r="J74" s="294" t="s">
        <v>1207</v>
      </c>
      <c r="K74" s="293"/>
    </row>
    <row r="75" ht="17.25" customHeight="1">
      <c r="B75" s="291"/>
      <c r="C75" s="296" t="s">
        <v>1208</v>
      </c>
      <c r="D75" s="296"/>
      <c r="E75" s="296"/>
      <c r="F75" s="297" t="s">
        <v>1209</v>
      </c>
      <c r="G75" s="298"/>
      <c r="H75" s="296"/>
      <c r="I75" s="296"/>
      <c r="J75" s="296" t="s">
        <v>1210</v>
      </c>
      <c r="K75" s="293"/>
    </row>
    <row r="76" ht="5.25" customHeight="1">
      <c r="B76" s="291"/>
      <c r="C76" s="299"/>
      <c r="D76" s="299"/>
      <c r="E76" s="299"/>
      <c r="F76" s="299"/>
      <c r="G76" s="300"/>
      <c r="H76" s="299"/>
      <c r="I76" s="299"/>
      <c r="J76" s="299"/>
      <c r="K76" s="293"/>
    </row>
    <row r="77" ht="15" customHeight="1">
      <c r="B77" s="291"/>
      <c r="C77" s="280" t="s">
        <v>54</v>
      </c>
      <c r="D77" s="299"/>
      <c r="E77" s="299"/>
      <c r="F77" s="301" t="s">
        <v>1211</v>
      </c>
      <c r="G77" s="300"/>
      <c r="H77" s="280" t="s">
        <v>1212</v>
      </c>
      <c r="I77" s="280" t="s">
        <v>1213</v>
      </c>
      <c r="J77" s="280">
        <v>20</v>
      </c>
      <c r="K77" s="293"/>
    </row>
    <row r="78" ht="15" customHeight="1">
      <c r="B78" s="291"/>
      <c r="C78" s="280" t="s">
        <v>1214</v>
      </c>
      <c r="D78" s="280"/>
      <c r="E78" s="280"/>
      <c r="F78" s="301" t="s">
        <v>1211</v>
      </c>
      <c r="G78" s="300"/>
      <c r="H78" s="280" t="s">
        <v>1215</v>
      </c>
      <c r="I78" s="280" t="s">
        <v>1213</v>
      </c>
      <c r="J78" s="280">
        <v>120</v>
      </c>
      <c r="K78" s="293"/>
    </row>
    <row r="79" ht="15" customHeight="1">
      <c r="B79" s="302"/>
      <c r="C79" s="280" t="s">
        <v>1216</v>
      </c>
      <c r="D79" s="280"/>
      <c r="E79" s="280"/>
      <c r="F79" s="301" t="s">
        <v>1217</v>
      </c>
      <c r="G79" s="300"/>
      <c r="H79" s="280" t="s">
        <v>1218</v>
      </c>
      <c r="I79" s="280" t="s">
        <v>1213</v>
      </c>
      <c r="J79" s="280">
        <v>50</v>
      </c>
      <c r="K79" s="293"/>
    </row>
    <row r="80" ht="15" customHeight="1">
      <c r="B80" s="302"/>
      <c r="C80" s="280" t="s">
        <v>1219</v>
      </c>
      <c r="D80" s="280"/>
      <c r="E80" s="280"/>
      <c r="F80" s="301" t="s">
        <v>1211</v>
      </c>
      <c r="G80" s="300"/>
      <c r="H80" s="280" t="s">
        <v>1220</v>
      </c>
      <c r="I80" s="280" t="s">
        <v>1221</v>
      </c>
      <c r="J80" s="280"/>
      <c r="K80" s="293"/>
    </row>
    <row r="81" ht="15" customHeight="1">
      <c r="B81" s="302"/>
      <c r="C81" s="303" t="s">
        <v>1222</v>
      </c>
      <c r="D81" s="303"/>
      <c r="E81" s="303"/>
      <c r="F81" s="304" t="s">
        <v>1217</v>
      </c>
      <c r="G81" s="303"/>
      <c r="H81" s="303" t="s">
        <v>1223</v>
      </c>
      <c r="I81" s="303" t="s">
        <v>1213</v>
      </c>
      <c r="J81" s="303">
        <v>15</v>
      </c>
      <c r="K81" s="293"/>
    </row>
    <row r="82" ht="15" customHeight="1">
      <c r="B82" s="302"/>
      <c r="C82" s="303" t="s">
        <v>1224</v>
      </c>
      <c r="D82" s="303"/>
      <c r="E82" s="303"/>
      <c r="F82" s="304" t="s">
        <v>1217</v>
      </c>
      <c r="G82" s="303"/>
      <c r="H82" s="303" t="s">
        <v>1225</v>
      </c>
      <c r="I82" s="303" t="s">
        <v>1213</v>
      </c>
      <c r="J82" s="303">
        <v>15</v>
      </c>
      <c r="K82" s="293"/>
    </row>
    <row r="83" ht="15" customHeight="1">
      <c r="B83" s="302"/>
      <c r="C83" s="303" t="s">
        <v>1226</v>
      </c>
      <c r="D83" s="303"/>
      <c r="E83" s="303"/>
      <c r="F83" s="304" t="s">
        <v>1217</v>
      </c>
      <c r="G83" s="303"/>
      <c r="H83" s="303" t="s">
        <v>1227</v>
      </c>
      <c r="I83" s="303" t="s">
        <v>1213</v>
      </c>
      <c r="J83" s="303">
        <v>20</v>
      </c>
      <c r="K83" s="293"/>
    </row>
    <row r="84" ht="15" customHeight="1">
      <c r="B84" s="302"/>
      <c r="C84" s="303" t="s">
        <v>1228</v>
      </c>
      <c r="D84" s="303"/>
      <c r="E84" s="303"/>
      <c r="F84" s="304" t="s">
        <v>1217</v>
      </c>
      <c r="G84" s="303"/>
      <c r="H84" s="303" t="s">
        <v>1229</v>
      </c>
      <c r="I84" s="303" t="s">
        <v>1213</v>
      </c>
      <c r="J84" s="303">
        <v>20</v>
      </c>
      <c r="K84" s="293"/>
    </row>
    <row r="85" ht="15" customHeight="1">
      <c r="B85" s="302"/>
      <c r="C85" s="280" t="s">
        <v>1230</v>
      </c>
      <c r="D85" s="280"/>
      <c r="E85" s="280"/>
      <c r="F85" s="301" t="s">
        <v>1217</v>
      </c>
      <c r="G85" s="300"/>
      <c r="H85" s="280" t="s">
        <v>1231</v>
      </c>
      <c r="I85" s="280" t="s">
        <v>1213</v>
      </c>
      <c r="J85" s="280">
        <v>50</v>
      </c>
      <c r="K85" s="293"/>
    </row>
    <row r="86" ht="15" customHeight="1">
      <c r="B86" s="302"/>
      <c r="C86" s="280" t="s">
        <v>1232</v>
      </c>
      <c r="D86" s="280"/>
      <c r="E86" s="280"/>
      <c r="F86" s="301" t="s">
        <v>1217</v>
      </c>
      <c r="G86" s="300"/>
      <c r="H86" s="280" t="s">
        <v>1233</v>
      </c>
      <c r="I86" s="280" t="s">
        <v>1213</v>
      </c>
      <c r="J86" s="280">
        <v>20</v>
      </c>
      <c r="K86" s="293"/>
    </row>
    <row r="87" ht="15" customHeight="1">
      <c r="B87" s="302"/>
      <c r="C87" s="280" t="s">
        <v>1234</v>
      </c>
      <c r="D87" s="280"/>
      <c r="E87" s="280"/>
      <c r="F87" s="301" t="s">
        <v>1217</v>
      </c>
      <c r="G87" s="300"/>
      <c r="H87" s="280" t="s">
        <v>1235</v>
      </c>
      <c r="I87" s="280" t="s">
        <v>1213</v>
      </c>
      <c r="J87" s="280">
        <v>20</v>
      </c>
      <c r="K87" s="293"/>
    </row>
    <row r="88" ht="15" customHeight="1">
      <c r="B88" s="302"/>
      <c r="C88" s="280" t="s">
        <v>1236</v>
      </c>
      <c r="D88" s="280"/>
      <c r="E88" s="280"/>
      <c r="F88" s="301" t="s">
        <v>1217</v>
      </c>
      <c r="G88" s="300"/>
      <c r="H88" s="280" t="s">
        <v>1237</v>
      </c>
      <c r="I88" s="280" t="s">
        <v>1213</v>
      </c>
      <c r="J88" s="280">
        <v>50</v>
      </c>
      <c r="K88" s="293"/>
    </row>
    <row r="89" ht="15" customHeight="1">
      <c r="B89" s="302"/>
      <c r="C89" s="280" t="s">
        <v>1238</v>
      </c>
      <c r="D89" s="280"/>
      <c r="E89" s="280"/>
      <c r="F89" s="301" t="s">
        <v>1217</v>
      </c>
      <c r="G89" s="300"/>
      <c r="H89" s="280" t="s">
        <v>1238</v>
      </c>
      <c r="I89" s="280" t="s">
        <v>1213</v>
      </c>
      <c r="J89" s="280">
        <v>50</v>
      </c>
      <c r="K89" s="293"/>
    </row>
    <row r="90" ht="15" customHeight="1">
      <c r="B90" s="302"/>
      <c r="C90" s="280" t="s">
        <v>200</v>
      </c>
      <c r="D90" s="280"/>
      <c r="E90" s="280"/>
      <c r="F90" s="301" t="s">
        <v>1217</v>
      </c>
      <c r="G90" s="300"/>
      <c r="H90" s="280" t="s">
        <v>1239</v>
      </c>
      <c r="I90" s="280" t="s">
        <v>1213</v>
      </c>
      <c r="J90" s="280">
        <v>255</v>
      </c>
      <c r="K90" s="293"/>
    </row>
    <row r="91" ht="15" customHeight="1">
      <c r="B91" s="302"/>
      <c r="C91" s="280" t="s">
        <v>1240</v>
      </c>
      <c r="D91" s="280"/>
      <c r="E91" s="280"/>
      <c r="F91" s="301" t="s">
        <v>1211</v>
      </c>
      <c r="G91" s="300"/>
      <c r="H91" s="280" t="s">
        <v>1241</v>
      </c>
      <c r="I91" s="280" t="s">
        <v>1242</v>
      </c>
      <c r="J91" s="280"/>
      <c r="K91" s="293"/>
    </row>
    <row r="92" ht="15" customHeight="1">
      <c r="B92" s="302"/>
      <c r="C92" s="280" t="s">
        <v>1243</v>
      </c>
      <c r="D92" s="280"/>
      <c r="E92" s="280"/>
      <c r="F92" s="301" t="s">
        <v>1211</v>
      </c>
      <c r="G92" s="300"/>
      <c r="H92" s="280" t="s">
        <v>1244</v>
      </c>
      <c r="I92" s="280" t="s">
        <v>1245</v>
      </c>
      <c r="J92" s="280"/>
      <c r="K92" s="293"/>
    </row>
    <row r="93" ht="15" customHeight="1">
      <c r="B93" s="302"/>
      <c r="C93" s="280" t="s">
        <v>1246</v>
      </c>
      <c r="D93" s="280"/>
      <c r="E93" s="280"/>
      <c r="F93" s="301" t="s">
        <v>1211</v>
      </c>
      <c r="G93" s="300"/>
      <c r="H93" s="280" t="s">
        <v>1246</v>
      </c>
      <c r="I93" s="280" t="s">
        <v>1245</v>
      </c>
      <c r="J93" s="280"/>
      <c r="K93" s="293"/>
    </row>
    <row r="94" ht="15" customHeight="1">
      <c r="B94" s="302"/>
      <c r="C94" s="280" t="s">
        <v>39</v>
      </c>
      <c r="D94" s="280"/>
      <c r="E94" s="280"/>
      <c r="F94" s="301" t="s">
        <v>1211</v>
      </c>
      <c r="G94" s="300"/>
      <c r="H94" s="280" t="s">
        <v>1247</v>
      </c>
      <c r="I94" s="280" t="s">
        <v>1245</v>
      </c>
      <c r="J94" s="280"/>
      <c r="K94" s="293"/>
    </row>
    <row r="95" ht="15" customHeight="1">
      <c r="B95" s="302"/>
      <c r="C95" s="280" t="s">
        <v>49</v>
      </c>
      <c r="D95" s="280"/>
      <c r="E95" s="280"/>
      <c r="F95" s="301" t="s">
        <v>1211</v>
      </c>
      <c r="G95" s="300"/>
      <c r="H95" s="280" t="s">
        <v>1248</v>
      </c>
      <c r="I95" s="280" t="s">
        <v>1245</v>
      </c>
      <c r="J95" s="280"/>
      <c r="K95" s="293"/>
    </row>
    <row r="96" ht="15" customHeight="1">
      <c r="B96" s="305"/>
      <c r="C96" s="306"/>
      <c r="D96" s="306"/>
      <c r="E96" s="306"/>
      <c r="F96" s="306"/>
      <c r="G96" s="306"/>
      <c r="H96" s="306"/>
      <c r="I96" s="306"/>
      <c r="J96" s="306"/>
      <c r="K96" s="307"/>
    </row>
    <row r="97" ht="18.75" customHeight="1">
      <c r="B97" s="308"/>
      <c r="C97" s="309"/>
      <c r="D97" s="309"/>
      <c r="E97" s="309"/>
      <c r="F97" s="309"/>
      <c r="G97" s="309"/>
      <c r="H97" s="309"/>
      <c r="I97" s="309"/>
      <c r="J97" s="309"/>
      <c r="K97" s="308"/>
    </row>
    <row r="98" ht="18.75" customHeight="1">
      <c r="B98" s="287"/>
      <c r="C98" s="287"/>
      <c r="D98" s="287"/>
      <c r="E98" s="287"/>
      <c r="F98" s="287"/>
      <c r="G98" s="287"/>
      <c r="H98" s="287"/>
      <c r="I98" s="287"/>
      <c r="J98" s="287"/>
      <c r="K98" s="287"/>
    </row>
    <row r="99" ht="7.5" customHeight="1">
      <c r="B99" s="288"/>
      <c r="C99" s="289"/>
      <c r="D99" s="289"/>
      <c r="E99" s="289"/>
      <c r="F99" s="289"/>
      <c r="G99" s="289"/>
      <c r="H99" s="289"/>
      <c r="I99" s="289"/>
      <c r="J99" s="289"/>
      <c r="K99" s="290"/>
    </row>
    <row r="100" ht="45" customHeight="1">
      <c r="B100" s="291"/>
      <c r="C100" s="292" t="s">
        <v>1249</v>
      </c>
      <c r="D100" s="292"/>
      <c r="E100" s="292"/>
      <c r="F100" s="292"/>
      <c r="G100" s="292"/>
      <c r="H100" s="292"/>
      <c r="I100" s="292"/>
      <c r="J100" s="292"/>
      <c r="K100" s="293"/>
    </row>
    <row r="101" ht="17.25" customHeight="1">
      <c r="B101" s="291"/>
      <c r="C101" s="294" t="s">
        <v>1205</v>
      </c>
      <c r="D101" s="294"/>
      <c r="E101" s="294"/>
      <c r="F101" s="294" t="s">
        <v>1206</v>
      </c>
      <c r="G101" s="295"/>
      <c r="H101" s="294" t="s">
        <v>195</v>
      </c>
      <c r="I101" s="294" t="s">
        <v>58</v>
      </c>
      <c r="J101" s="294" t="s">
        <v>1207</v>
      </c>
      <c r="K101" s="293"/>
    </row>
    <row r="102" ht="17.25" customHeight="1">
      <c r="B102" s="291"/>
      <c r="C102" s="296" t="s">
        <v>1208</v>
      </c>
      <c r="D102" s="296"/>
      <c r="E102" s="296"/>
      <c r="F102" s="297" t="s">
        <v>1209</v>
      </c>
      <c r="G102" s="298"/>
      <c r="H102" s="296"/>
      <c r="I102" s="296"/>
      <c r="J102" s="296" t="s">
        <v>1210</v>
      </c>
      <c r="K102" s="293"/>
    </row>
    <row r="103" ht="5.25" customHeight="1">
      <c r="B103" s="291"/>
      <c r="C103" s="294"/>
      <c r="D103" s="294"/>
      <c r="E103" s="294"/>
      <c r="F103" s="294"/>
      <c r="G103" s="310"/>
      <c r="H103" s="294"/>
      <c r="I103" s="294"/>
      <c r="J103" s="294"/>
      <c r="K103" s="293"/>
    </row>
    <row r="104" ht="15" customHeight="1">
      <c r="B104" s="291"/>
      <c r="C104" s="280" t="s">
        <v>54</v>
      </c>
      <c r="D104" s="299"/>
      <c r="E104" s="299"/>
      <c r="F104" s="301" t="s">
        <v>1211</v>
      </c>
      <c r="G104" s="310"/>
      <c r="H104" s="280" t="s">
        <v>1250</v>
      </c>
      <c r="I104" s="280" t="s">
        <v>1213</v>
      </c>
      <c r="J104" s="280">
        <v>20</v>
      </c>
      <c r="K104" s="293"/>
    </row>
    <row r="105" ht="15" customHeight="1">
      <c r="B105" s="291"/>
      <c r="C105" s="280" t="s">
        <v>1214</v>
      </c>
      <c r="D105" s="280"/>
      <c r="E105" s="280"/>
      <c r="F105" s="301" t="s">
        <v>1211</v>
      </c>
      <c r="G105" s="280"/>
      <c r="H105" s="280" t="s">
        <v>1250</v>
      </c>
      <c r="I105" s="280" t="s">
        <v>1213</v>
      </c>
      <c r="J105" s="280">
        <v>120</v>
      </c>
      <c r="K105" s="293"/>
    </row>
    <row r="106" ht="15" customHeight="1">
      <c r="B106" s="302"/>
      <c r="C106" s="280" t="s">
        <v>1216</v>
      </c>
      <c r="D106" s="280"/>
      <c r="E106" s="280"/>
      <c r="F106" s="301" t="s">
        <v>1217</v>
      </c>
      <c r="G106" s="280"/>
      <c r="H106" s="280" t="s">
        <v>1250</v>
      </c>
      <c r="I106" s="280" t="s">
        <v>1213</v>
      </c>
      <c r="J106" s="280">
        <v>50</v>
      </c>
      <c r="K106" s="293"/>
    </row>
    <row r="107" ht="15" customHeight="1">
      <c r="B107" s="302"/>
      <c r="C107" s="280" t="s">
        <v>1219</v>
      </c>
      <c r="D107" s="280"/>
      <c r="E107" s="280"/>
      <c r="F107" s="301" t="s">
        <v>1211</v>
      </c>
      <c r="G107" s="280"/>
      <c r="H107" s="280" t="s">
        <v>1250</v>
      </c>
      <c r="I107" s="280" t="s">
        <v>1221</v>
      </c>
      <c r="J107" s="280"/>
      <c r="K107" s="293"/>
    </row>
    <row r="108" ht="15" customHeight="1">
      <c r="B108" s="302"/>
      <c r="C108" s="280" t="s">
        <v>1230</v>
      </c>
      <c r="D108" s="280"/>
      <c r="E108" s="280"/>
      <c r="F108" s="301" t="s">
        <v>1217</v>
      </c>
      <c r="G108" s="280"/>
      <c r="H108" s="280" t="s">
        <v>1250</v>
      </c>
      <c r="I108" s="280" t="s">
        <v>1213</v>
      </c>
      <c r="J108" s="280">
        <v>50</v>
      </c>
      <c r="K108" s="293"/>
    </row>
    <row r="109" ht="15" customHeight="1">
      <c r="B109" s="302"/>
      <c r="C109" s="280" t="s">
        <v>1238</v>
      </c>
      <c r="D109" s="280"/>
      <c r="E109" s="280"/>
      <c r="F109" s="301" t="s">
        <v>1217</v>
      </c>
      <c r="G109" s="280"/>
      <c r="H109" s="280" t="s">
        <v>1250</v>
      </c>
      <c r="I109" s="280" t="s">
        <v>1213</v>
      </c>
      <c r="J109" s="280">
        <v>50</v>
      </c>
      <c r="K109" s="293"/>
    </row>
    <row r="110" ht="15" customHeight="1">
      <c r="B110" s="302"/>
      <c r="C110" s="280" t="s">
        <v>1236</v>
      </c>
      <c r="D110" s="280"/>
      <c r="E110" s="280"/>
      <c r="F110" s="301" t="s">
        <v>1217</v>
      </c>
      <c r="G110" s="280"/>
      <c r="H110" s="280" t="s">
        <v>1250</v>
      </c>
      <c r="I110" s="280" t="s">
        <v>1213</v>
      </c>
      <c r="J110" s="280">
        <v>50</v>
      </c>
      <c r="K110" s="293"/>
    </row>
    <row r="111" ht="15" customHeight="1">
      <c r="B111" s="302"/>
      <c r="C111" s="280" t="s">
        <v>54</v>
      </c>
      <c r="D111" s="280"/>
      <c r="E111" s="280"/>
      <c r="F111" s="301" t="s">
        <v>1211</v>
      </c>
      <c r="G111" s="280"/>
      <c r="H111" s="280" t="s">
        <v>1251</v>
      </c>
      <c r="I111" s="280" t="s">
        <v>1213</v>
      </c>
      <c r="J111" s="280">
        <v>20</v>
      </c>
      <c r="K111" s="293"/>
    </row>
    <row r="112" ht="15" customHeight="1">
      <c r="B112" s="302"/>
      <c r="C112" s="280" t="s">
        <v>1252</v>
      </c>
      <c r="D112" s="280"/>
      <c r="E112" s="280"/>
      <c r="F112" s="301" t="s">
        <v>1211</v>
      </c>
      <c r="G112" s="280"/>
      <c r="H112" s="280" t="s">
        <v>1253</v>
      </c>
      <c r="I112" s="280" t="s">
        <v>1213</v>
      </c>
      <c r="J112" s="280">
        <v>120</v>
      </c>
      <c r="K112" s="293"/>
    </row>
    <row r="113" ht="15" customHeight="1">
      <c r="B113" s="302"/>
      <c r="C113" s="280" t="s">
        <v>39</v>
      </c>
      <c r="D113" s="280"/>
      <c r="E113" s="280"/>
      <c r="F113" s="301" t="s">
        <v>1211</v>
      </c>
      <c r="G113" s="280"/>
      <c r="H113" s="280" t="s">
        <v>1254</v>
      </c>
      <c r="I113" s="280" t="s">
        <v>1245</v>
      </c>
      <c r="J113" s="280"/>
      <c r="K113" s="293"/>
    </row>
    <row r="114" ht="15" customHeight="1">
      <c r="B114" s="302"/>
      <c r="C114" s="280" t="s">
        <v>49</v>
      </c>
      <c r="D114" s="280"/>
      <c r="E114" s="280"/>
      <c r="F114" s="301" t="s">
        <v>1211</v>
      </c>
      <c r="G114" s="280"/>
      <c r="H114" s="280" t="s">
        <v>1255</v>
      </c>
      <c r="I114" s="280" t="s">
        <v>1245</v>
      </c>
      <c r="J114" s="280"/>
      <c r="K114" s="293"/>
    </row>
    <row r="115" ht="15" customHeight="1">
      <c r="B115" s="302"/>
      <c r="C115" s="280" t="s">
        <v>58</v>
      </c>
      <c r="D115" s="280"/>
      <c r="E115" s="280"/>
      <c r="F115" s="301" t="s">
        <v>1211</v>
      </c>
      <c r="G115" s="280"/>
      <c r="H115" s="280" t="s">
        <v>1256</v>
      </c>
      <c r="I115" s="280" t="s">
        <v>1257</v>
      </c>
      <c r="J115" s="280"/>
      <c r="K115" s="293"/>
    </row>
    <row r="116" ht="15" customHeight="1">
      <c r="B116" s="305"/>
      <c r="C116" s="311"/>
      <c r="D116" s="311"/>
      <c r="E116" s="311"/>
      <c r="F116" s="311"/>
      <c r="G116" s="311"/>
      <c r="H116" s="311"/>
      <c r="I116" s="311"/>
      <c r="J116" s="311"/>
      <c r="K116" s="307"/>
    </row>
    <row r="117" ht="18.75" customHeight="1">
      <c r="B117" s="312"/>
      <c r="C117" s="276"/>
      <c r="D117" s="276"/>
      <c r="E117" s="276"/>
      <c r="F117" s="313"/>
      <c r="G117" s="276"/>
      <c r="H117" s="276"/>
      <c r="I117" s="276"/>
      <c r="J117" s="276"/>
      <c r="K117" s="312"/>
    </row>
    <row r="118" ht="18.75" customHeight="1">
      <c r="B118" s="287"/>
      <c r="C118" s="287"/>
      <c r="D118" s="287"/>
      <c r="E118" s="287"/>
      <c r="F118" s="287"/>
      <c r="G118" s="287"/>
      <c r="H118" s="287"/>
      <c r="I118" s="287"/>
      <c r="J118" s="287"/>
      <c r="K118" s="287"/>
    </row>
    <row r="119" ht="7.5" customHeight="1">
      <c r="B119" s="314"/>
      <c r="C119" s="315"/>
      <c r="D119" s="315"/>
      <c r="E119" s="315"/>
      <c r="F119" s="315"/>
      <c r="G119" s="315"/>
      <c r="H119" s="315"/>
      <c r="I119" s="315"/>
      <c r="J119" s="315"/>
      <c r="K119" s="316"/>
    </row>
    <row r="120" ht="45" customHeight="1">
      <c r="B120" s="317"/>
      <c r="C120" s="270" t="s">
        <v>1258</v>
      </c>
      <c r="D120" s="270"/>
      <c r="E120" s="270"/>
      <c r="F120" s="270"/>
      <c r="G120" s="270"/>
      <c r="H120" s="270"/>
      <c r="I120" s="270"/>
      <c r="J120" s="270"/>
      <c r="K120" s="318"/>
    </row>
    <row r="121" ht="17.25" customHeight="1">
      <c r="B121" s="319"/>
      <c r="C121" s="294" t="s">
        <v>1205</v>
      </c>
      <c r="D121" s="294"/>
      <c r="E121" s="294"/>
      <c r="F121" s="294" t="s">
        <v>1206</v>
      </c>
      <c r="G121" s="295"/>
      <c r="H121" s="294" t="s">
        <v>195</v>
      </c>
      <c r="I121" s="294" t="s">
        <v>58</v>
      </c>
      <c r="J121" s="294" t="s">
        <v>1207</v>
      </c>
      <c r="K121" s="320"/>
    </row>
    <row r="122" ht="17.25" customHeight="1">
      <c r="B122" s="319"/>
      <c r="C122" s="296" t="s">
        <v>1208</v>
      </c>
      <c r="D122" s="296"/>
      <c r="E122" s="296"/>
      <c r="F122" s="297" t="s">
        <v>1209</v>
      </c>
      <c r="G122" s="298"/>
      <c r="H122" s="296"/>
      <c r="I122" s="296"/>
      <c r="J122" s="296" t="s">
        <v>1210</v>
      </c>
      <c r="K122" s="320"/>
    </row>
    <row r="123" ht="5.25" customHeight="1">
      <c r="B123" s="321"/>
      <c r="C123" s="299"/>
      <c r="D123" s="299"/>
      <c r="E123" s="299"/>
      <c r="F123" s="299"/>
      <c r="G123" s="280"/>
      <c r="H123" s="299"/>
      <c r="I123" s="299"/>
      <c r="J123" s="299"/>
      <c r="K123" s="322"/>
    </row>
    <row r="124" ht="15" customHeight="1">
      <c r="B124" s="321"/>
      <c r="C124" s="280" t="s">
        <v>1214</v>
      </c>
      <c r="D124" s="299"/>
      <c r="E124" s="299"/>
      <c r="F124" s="301" t="s">
        <v>1211</v>
      </c>
      <c r="G124" s="280"/>
      <c r="H124" s="280" t="s">
        <v>1250</v>
      </c>
      <c r="I124" s="280" t="s">
        <v>1213</v>
      </c>
      <c r="J124" s="280">
        <v>120</v>
      </c>
      <c r="K124" s="323"/>
    </row>
    <row r="125" ht="15" customHeight="1">
      <c r="B125" s="321"/>
      <c r="C125" s="280" t="s">
        <v>1259</v>
      </c>
      <c r="D125" s="280"/>
      <c r="E125" s="280"/>
      <c r="F125" s="301" t="s">
        <v>1211</v>
      </c>
      <c r="G125" s="280"/>
      <c r="H125" s="280" t="s">
        <v>1260</v>
      </c>
      <c r="I125" s="280" t="s">
        <v>1213</v>
      </c>
      <c r="J125" s="280" t="s">
        <v>1261</v>
      </c>
      <c r="K125" s="323"/>
    </row>
    <row r="126" ht="15" customHeight="1">
      <c r="B126" s="321"/>
      <c r="C126" s="280" t="s">
        <v>86</v>
      </c>
      <c r="D126" s="280"/>
      <c r="E126" s="280"/>
      <c r="F126" s="301" t="s">
        <v>1211</v>
      </c>
      <c r="G126" s="280"/>
      <c r="H126" s="280" t="s">
        <v>1262</v>
      </c>
      <c r="I126" s="280" t="s">
        <v>1213</v>
      </c>
      <c r="J126" s="280" t="s">
        <v>1261</v>
      </c>
      <c r="K126" s="323"/>
    </row>
    <row r="127" ht="15" customHeight="1">
      <c r="B127" s="321"/>
      <c r="C127" s="280" t="s">
        <v>1222</v>
      </c>
      <c r="D127" s="280"/>
      <c r="E127" s="280"/>
      <c r="F127" s="301" t="s">
        <v>1217</v>
      </c>
      <c r="G127" s="280"/>
      <c r="H127" s="280" t="s">
        <v>1223</v>
      </c>
      <c r="I127" s="280" t="s">
        <v>1213</v>
      </c>
      <c r="J127" s="280">
        <v>15</v>
      </c>
      <c r="K127" s="323"/>
    </row>
    <row r="128" ht="15" customHeight="1">
      <c r="B128" s="321"/>
      <c r="C128" s="303" t="s">
        <v>1224</v>
      </c>
      <c r="D128" s="303"/>
      <c r="E128" s="303"/>
      <c r="F128" s="304" t="s">
        <v>1217</v>
      </c>
      <c r="G128" s="303"/>
      <c r="H128" s="303" t="s">
        <v>1225</v>
      </c>
      <c r="I128" s="303" t="s">
        <v>1213</v>
      </c>
      <c r="J128" s="303">
        <v>15</v>
      </c>
      <c r="K128" s="323"/>
    </row>
    <row r="129" ht="15" customHeight="1">
      <c r="B129" s="321"/>
      <c r="C129" s="303" t="s">
        <v>1226</v>
      </c>
      <c r="D129" s="303"/>
      <c r="E129" s="303"/>
      <c r="F129" s="304" t="s">
        <v>1217</v>
      </c>
      <c r="G129" s="303"/>
      <c r="H129" s="303" t="s">
        <v>1227</v>
      </c>
      <c r="I129" s="303" t="s">
        <v>1213</v>
      </c>
      <c r="J129" s="303">
        <v>20</v>
      </c>
      <c r="K129" s="323"/>
    </row>
    <row r="130" ht="15" customHeight="1">
      <c r="B130" s="321"/>
      <c r="C130" s="303" t="s">
        <v>1228</v>
      </c>
      <c r="D130" s="303"/>
      <c r="E130" s="303"/>
      <c r="F130" s="304" t="s">
        <v>1217</v>
      </c>
      <c r="G130" s="303"/>
      <c r="H130" s="303" t="s">
        <v>1229</v>
      </c>
      <c r="I130" s="303" t="s">
        <v>1213</v>
      </c>
      <c r="J130" s="303">
        <v>20</v>
      </c>
      <c r="K130" s="323"/>
    </row>
    <row r="131" ht="15" customHeight="1">
      <c r="B131" s="321"/>
      <c r="C131" s="280" t="s">
        <v>1216</v>
      </c>
      <c r="D131" s="280"/>
      <c r="E131" s="280"/>
      <c r="F131" s="301" t="s">
        <v>1217</v>
      </c>
      <c r="G131" s="280"/>
      <c r="H131" s="280" t="s">
        <v>1250</v>
      </c>
      <c r="I131" s="280" t="s">
        <v>1213</v>
      </c>
      <c r="J131" s="280">
        <v>50</v>
      </c>
      <c r="K131" s="323"/>
    </row>
    <row r="132" ht="15" customHeight="1">
      <c r="B132" s="321"/>
      <c r="C132" s="280" t="s">
        <v>1230</v>
      </c>
      <c r="D132" s="280"/>
      <c r="E132" s="280"/>
      <c r="F132" s="301" t="s">
        <v>1217</v>
      </c>
      <c r="G132" s="280"/>
      <c r="H132" s="280" t="s">
        <v>1250</v>
      </c>
      <c r="I132" s="280" t="s">
        <v>1213</v>
      </c>
      <c r="J132" s="280">
        <v>50</v>
      </c>
      <c r="K132" s="323"/>
    </row>
    <row r="133" ht="15" customHeight="1">
      <c r="B133" s="321"/>
      <c r="C133" s="280" t="s">
        <v>1236</v>
      </c>
      <c r="D133" s="280"/>
      <c r="E133" s="280"/>
      <c r="F133" s="301" t="s">
        <v>1217</v>
      </c>
      <c r="G133" s="280"/>
      <c r="H133" s="280" t="s">
        <v>1250</v>
      </c>
      <c r="I133" s="280" t="s">
        <v>1213</v>
      </c>
      <c r="J133" s="280">
        <v>50</v>
      </c>
      <c r="K133" s="323"/>
    </row>
    <row r="134" ht="15" customHeight="1">
      <c r="B134" s="321"/>
      <c r="C134" s="280" t="s">
        <v>1238</v>
      </c>
      <c r="D134" s="280"/>
      <c r="E134" s="280"/>
      <c r="F134" s="301" t="s">
        <v>1217</v>
      </c>
      <c r="G134" s="280"/>
      <c r="H134" s="280" t="s">
        <v>1250</v>
      </c>
      <c r="I134" s="280" t="s">
        <v>1213</v>
      </c>
      <c r="J134" s="280">
        <v>50</v>
      </c>
      <c r="K134" s="323"/>
    </row>
    <row r="135" ht="15" customHeight="1">
      <c r="B135" s="321"/>
      <c r="C135" s="280" t="s">
        <v>200</v>
      </c>
      <c r="D135" s="280"/>
      <c r="E135" s="280"/>
      <c r="F135" s="301" t="s">
        <v>1217</v>
      </c>
      <c r="G135" s="280"/>
      <c r="H135" s="280" t="s">
        <v>1263</v>
      </c>
      <c r="I135" s="280" t="s">
        <v>1213</v>
      </c>
      <c r="J135" s="280">
        <v>255</v>
      </c>
      <c r="K135" s="323"/>
    </row>
    <row r="136" ht="15" customHeight="1">
      <c r="B136" s="321"/>
      <c r="C136" s="280" t="s">
        <v>1240</v>
      </c>
      <c r="D136" s="280"/>
      <c r="E136" s="280"/>
      <c r="F136" s="301" t="s">
        <v>1211</v>
      </c>
      <c r="G136" s="280"/>
      <c r="H136" s="280" t="s">
        <v>1264</v>
      </c>
      <c r="I136" s="280" t="s">
        <v>1242</v>
      </c>
      <c r="J136" s="280"/>
      <c r="K136" s="323"/>
    </row>
    <row r="137" ht="15" customHeight="1">
      <c r="B137" s="321"/>
      <c r="C137" s="280" t="s">
        <v>1243</v>
      </c>
      <c r="D137" s="280"/>
      <c r="E137" s="280"/>
      <c r="F137" s="301" t="s">
        <v>1211</v>
      </c>
      <c r="G137" s="280"/>
      <c r="H137" s="280" t="s">
        <v>1265</v>
      </c>
      <c r="I137" s="280" t="s">
        <v>1245</v>
      </c>
      <c r="J137" s="280"/>
      <c r="K137" s="323"/>
    </row>
    <row r="138" ht="15" customHeight="1">
      <c r="B138" s="321"/>
      <c r="C138" s="280" t="s">
        <v>1246</v>
      </c>
      <c r="D138" s="280"/>
      <c r="E138" s="280"/>
      <c r="F138" s="301" t="s">
        <v>1211</v>
      </c>
      <c r="G138" s="280"/>
      <c r="H138" s="280" t="s">
        <v>1246</v>
      </c>
      <c r="I138" s="280" t="s">
        <v>1245</v>
      </c>
      <c r="J138" s="280"/>
      <c r="K138" s="323"/>
    </row>
    <row r="139" ht="15" customHeight="1">
      <c r="B139" s="321"/>
      <c r="C139" s="280" t="s">
        <v>39</v>
      </c>
      <c r="D139" s="280"/>
      <c r="E139" s="280"/>
      <c r="F139" s="301" t="s">
        <v>1211</v>
      </c>
      <c r="G139" s="280"/>
      <c r="H139" s="280" t="s">
        <v>1266</v>
      </c>
      <c r="I139" s="280" t="s">
        <v>1245</v>
      </c>
      <c r="J139" s="280"/>
      <c r="K139" s="323"/>
    </row>
    <row r="140" ht="15" customHeight="1">
      <c r="B140" s="321"/>
      <c r="C140" s="280" t="s">
        <v>1267</v>
      </c>
      <c r="D140" s="280"/>
      <c r="E140" s="280"/>
      <c r="F140" s="301" t="s">
        <v>1211</v>
      </c>
      <c r="G140" s="280"/>
      <c r="H140" s="280" t="s">
        <v>1268</v>
      </c>
      <c r="I140" s="280" t="s">
        <v>1245</v>
      </c>
      <c r="J140" s="280"/>
      <c r="K140" s="323"/>
    </row>
    <row r="141" ht="15" customHeight="1">
      <c r="B141" s="324"/>
      <c r="C141" s="325"/>
      <c r="D141" s="325"/>
      <c r="E141" s="325"/>
      <c r="F141" s="325"/>
      <c r="G141" s="325"/>
      <c r="H141" s="325"/>
      <c r="I141" s="325"/>
      <c r="J141" s="325"/>
      <c r="K141" s="326"/>
    </row>
    <row r="142" ht="18.75" customHeight="1">
      <c r="B142" s="276"/>
      <c r="C142" s="276"/>
      <c r="D142" s="276"/>
      <c r="E142" s="276"/>
      <c r="F142" s="313"/>
      <c r="G142" s="276"/>
      <c r="H142" s="276"/>
      <c r="I142" s="276"/>
      <c r="J142" s="276"/>
      <c r="K142" s="276"/>
    </row>
    <row r="143" ht="18.75" customHeight="1">
      <c r="B143" s="287"/>
      <c r="C143" s="287"/>
      <c r="D143" s="287"/>
      <c r="E143" s="287"/>
      <c r="F143" s="287"/>
      <c r="G143" s="287"/>
      <c r="H143" s="287"/>
      <c r="I143" s="287"/>
      <c r="J143" s="287"/>
      <c r="K143" s="287"/>
    </row>
    <row r="144" ht="7.5" customHeight="1">
      <c r="B144" s="288"/>
      <c r="C144" s="289"/>
      <c r="D144" s="289"/>
      <c r="E144" s="289"/>
      <c r="F144" s="289"/>
      <c r="G144" s="289"/>
      <c r="H144" s="289"/>
      <c r="I144" s="289"/>
      <c r="J144" s="289"/>
      <c r="K144" s="290"/>
    </row>
    <row r="145" ht="45" customHeight="1">
      <c r="B145" s="291"/>
      <c r="C145" s="292" t="s">
        <v>1269</v>
      </c>
      <c r="D145" s="292"/>
      <c r="E145" s="292"/>
      <c r="F145" s="292"/>
      <c r="G145" s="292"/>
      <c r="H145" s="292"/>
      <c r="I145" s="292"/>
      <c r="J145" s="292"/>
      <c r="K145" s="293"/>
    </row>
    <row r="146" ht="17.25" customHeight="1">
      <c r="B146" s="291"/>
      <c r="C146" s="294" t="s">
        <v>1205</v>
      </c>
      <c r="D146" s="294"/>
      <c r="E146" s="294"/>
      <c r="F146" s="294" t="s">
        <v>1206</v>
      </c>
      <c r="G146" s="295"/>
      <c r="H146" s="294" t="s">
        <v>195</v>
      </c>
      <c r="I146" s="294" t="s">
        <v>58</v>
      </c>
      <c r="J146" s="294" t="s">
        <v>1207</v>
      </c>
      <c r="K146" s="293"/>
    </row>
    <row r="147" ht="17.25" customHeight="1">
      <c r="B147" s="291"/>
      <c r="C147" s="296" t="s">
        <v>1208</v>
      </c>
      <c r="D147" s="296"/>
      <c r="E147" s="296"/>
      <c r="F147" s="297" t="s">
        <v>1209</v>
      </c>
      <c r="G147" s="298"/>
      <c r="H147" s="296"/>
      <c r="I147" s="296"/>
      <c r="J147" s="296" t="s">
        <v>1210</v>
      </c>
      <c r="K147" s="293"/>
    </row>
    <row r="148" ht="5.25" customHeight="1">
      <c r="B148" s="302"/>
      <c r="C148" s="299"/>
      <c r="D148" s="299"/>
      <c r="E148" s="299"/>
      <c r="F148" s="299"/>
      <c r="G148" s="300"/>
      <c r="H148" s="299"/>
      <c r="I148" s="299"/>
      <c r="J148" s="299"/>
      <c r="K148" s="323"/>
    </row>
    <row r="149" ht="15" customHeight="1">
      <c r="B149" s="302"/>
      <c r="C149" s="327" t="s">
        <v>1214</v>
      </c>
      <c r="D149" s="280"/>
      <c r="E149" s="280"/>
      <c r="F149" s="328" t="s">
        <v>1211</v>
      </c>
      <c r="G149" s="280"/>
      <c r="H149" s="327" t="s">
        <v>1250</v>
      </c>
      <c r="I149" s="327" t="s">
        <v>1213</v>
      </c>
      <c r="J149" s="327">
        <v>120</v>
      </c>
      <c r="K149" s="323"/>
    </row>
    <row r="150" ht="15" customHeight="1">
      <c r="B150" s="302"/>
      <c r="C150" s="327" t="s">
        <v>1259</v>
      </c>
      <c r="D150" s="280"/>
      <c r="E150" s="280"/>
      <c r="F150" s="328" t="s">
        <v>1211</v>
      </c>
      <c r="G150" s="280"/>
      <c r="H150" s="327" t="s">
        <v>1270</v>
      </c>
      <c r="I150" s="327" t="s">
        <v>1213</v>
      </c>
      <c r="J150" s="327" t="s">
        <v>1261</v>
      </c>
      <c r="K150" s="323"/>
    </row>
    <row r="151" ht="15" customHeight="1">
      <c r="B151" s="302"/>
      <c r="C151" s="327" t="s">
        <v>86</v>
      </c>
      <c r="D151" s="280"/>
      <c r="E151" s="280"/>
      <c r="F151" s="328" t="s">
        <v>1211</v>
      </c>
      <c r="G151" s="280"/>
      <c r="H151" s="327" t="s">
        <v>1271</v>
      </c>
      <c r="I151" s="327" t="s">
        <v>1213</v>
      </c>
      <c r="J151" s="327" t="s">
        <v>1261</v>
      </c>
      <c r="K151" s="323"/>
    </row>
    <row r="152" ht="15" customHeight="1">
      <c r="B152" s="302"/>
      <c r="C152" s="327" t="s">
        <v>1216</v>
      </c>
      <c r="D152" s="280"/>
      <c r="E152" s="280"/>
      <c r="F152" s="328" t="s">
        <v>1217</v>
      </c>
      <c r="G152" s="280"/>
      <c r="H152" s="327" t="s">
        <v>1250</v>
      </c>
      <c r="I152" s="327" t="s">
        <v>1213</v>
      </c>
      <c r="J152" s="327">
        <v>50</v>
      </c>
      <c r="K152" s="323"/>
    </row>
    <row r="153" ht="15" customHeight="1">
      <c r="B153" s="302"/>
      <c r="C153" s="327" t="s">
        <v>1219</v>
      </c>
      <c r="D153" s="280"/>
      <c r="E153" s="280"/>
      <c r="F153" s="328" t="s">
        <v>1211</v>
      </c>
      <c r="G153" s="280"/>
      <c r="H153" s="327" t="s">
        <v>1250</v>
      </c>
      <c r="I153" s="327" t="s">
        <v>1221</v>
      </c>
      <c r="J153" s="327"/>
      <c r="K153" s="323"/>
    </row>
    <row r="154" ht="15" customHeight="1">
      <c r="B154" s="302"/>
      <c r="C154" s="327" t="s">
        <v>1230</v>
      </c>
      <c r="D154" s="280"/>
      <c r="E154" s="280"/>
      <c r="F154" s="328" t="s">
        <v>1217</v>
      </c>
      <c r="G154" s="280"/>
      <c r="H154" s="327" t="s">
        <v>1250</v>
      </c>
      <c r="I154" s="327" t="s">
        <v>1213</v>
      </c>
      <c r="J154" s="327">
        <v>50</v>
      </c>
      <c r="K154" s="323"/>
    </row>
    <row r="155" ht="15" customHeight="1">
      <c r="B155" s="302"/>
      <c r="C155" s="327" t="s">
        <v>1238</v>
      </c>
      <c r="D155" s="280"/>
      <c r="E155" s="280"/>
      <c r="F155" s="328" t="s">
        <v>1217</v>
      </c>
      <c r="G155" s="280"/>
      <c r="H155" s="327" t="s">
        <v>1250</v>
      </c>
      <c r="I155" s="327" t="s">
        <v>1213</v>
      </c>
      <c r="J155" s="327">
        <v>50</v>
      </c>
      <c r="K155" s="323"/>
    </row>
    <row r="156" ht="15" customHeight="1">
      <c r="B156" s="302"/>
      <c r="C156" s="327" t="s">
        <v>1236</v>
      </c>
      <c r="D156" s="280"/>
      <c r="E156" s="280"/>
      <c r="F156" s="328" t="s">
        <v>1217</v>
      </c>
      <c r="G156" s="280"/>
      <c r="H156" s="327" t="s">
        <v>1250</v>
      </c>
      <c r="I156" s="327" t="s">
        <v>1213</v>
      </c>
      <c r="J156" s="327">
        <v>50</v>
      </c>
      <c r="K156" s="323"/>
    </row>
    <row r="157" ht="15" customHeight="1">
      <c r="B157" s="302"/>
      <c r="C157" s="327" t="s">
        <v>189</v>
      </c>
      <c r="D157" s="280"/>
      <c r="E157" s="280"/>
      <c r="F157" s="328" t="s">
        <v>1211</v>
      </c>
      <c r="G157" s="280"/>
      <c r="H157" s="327" t="s">
        <v>1272</v>
      </c>
      <c r="I157" s="327" t="s">
        <v>1213</v>
      </c>
      <c r="J157" s="327" t="s">
        <v>1273</v>
      </c>
      <c r="K157" s="323"/>
    </row>
    <row r="158" ht="15" customHeight="1">
      <c r="B158" s="302"/>
      <c r="C158" s="327" t="s">
        <v>1274</v>
      </c>
      <c r="D158" s="280"/>
      <c r="E158" s="280"/>
      <c r="F158" s="328" t="s">
        <v>1211</v>
      </c>
      <c r="G158" s="280"/>
      <c r="H158" s="327" t="s">
        <v>1275</v>
      </c>
      <c r="I158" s="327" t="s">
        <v>1245</v>
      </c>
      <c r="J158" s="327"/>
      <c r="K158" s="323"/>
    </row>
    <row r="159" ht="15" customHeight="1">
      <c r="B159" s="329"/>
      <c r="C159" s="311"/>
      <c r="D159" s="311"/>
      <c r="E159" s="311"/>
      <c r="F159" s="311"/>
      <c r="G159" s="311"/>
      <c r="H159" s="311"/>
      <c r="I159" s="311"/>
      <c r="J159" s="311"/>
      <c r="K159" s="330"/>
    </row>
    <row r="160" ht="18.75" customHeight="1">
      <c r="B160" s="276"/>
      <c r="C160" s="280"/>
      <c r="D160" s="280"/>
      <c r="E160" s="280"/>
      <c r="F160" s="301"/>
      <c r="G160" s="280"/>
      <c r="H160" s="280"/>
      <c r="I160" s="280"/>
      <c r="J160" s="280"/>
      <c r="K160" s="276"/>
    </row>
    <row r="161" ht="18.75" customHeight="1">
      <c r="B161" s="276"/>
      <c r="C161" s="280"/>
      <c r="D161" s="280"/>
      <c r="E161" s="280"/>
      <c r="F161" s="301"/>
      <c r="G161" s="280"/>
      <c r="H161" s="280"/>
      <c r="I161" s="280"/>
      <c r="J161" s="280"/>
      <c r="K161" s="276"/>
    </row>
    <row r="162" ht="18.75" customHeight="1">
      <c r="B162" s="276"/>
      <c r="C162" s="280"/>
      <c r="D162" s="280"/>
      <c r="E162" s="280"/>
      <c r="F162" s="301"/>
      <c r="G162" s="280"/>
      <c r="H162" s="280"/>
      <c r="I162" s="280"/>
      <c r="J162" s="280"/>
      <c r="K162" s="276"/>
    </row>
    <row r="163" ht="18.75" customHeight="1">
      <c r="B163" s="276"/>
      <c r="C163" s="280"/>
      <c r="D163" s="280"/>
      <c r="E163" s="280"/>
      <c r="F163" s="301"/>
      <c r="G163" s="280"/>
      <c r="H163" s="280"/>
      <c r="I163" s="280"/>
      <c r="J163" s="280"/>
      <c r="K163" s="276"/>
    </row>
    <row r="164" ht="18.75" customHeight="1">
      <c r="B164" s="276"/>
      <c r="C164" s="280"/>
      <c r="D164" s="280"/>
      <c r="E164" s="280"/>
      <c r="F164" s="301"/>
      <c r="G164" s="280"/>
      <c r="H164" s="280"/>
      <c r="I164" s="280"/>
      <c r="J164" s="280"/>
      <c r="K164" s="276"/>
    </row>
    <row r="165" ht="18.75" customHeight="1">
      <c r="B165" s="276"/>
      <c r="C165" s="280"/>
      <c r="D165" s="280"/>
      <c r="E165" s="280"/>
      <c r="F165" s="301"/>
      <c r="G165" s="280"/>
      <c r="H165" s="280"/>
      <c r="I165" s="280"/>
      <c r="J165" s="280"/>
      <c r="K165" s="276"/>
    </row>
    <row r="166" ht="18.75" customHeight="1">
      <c r="B166" s="276"/>
      <c r="C166" s="280"/>
      <c r="D166" s="280"/>
      <c r="E166" s="280"/>
      <c r="F166" s="301"/>
      <c r="G166" s="280"/>
      <c r="H166" s="280"/>
      <c r="I166" s="280"/>
      <c r="J166" s="280"/>
      <c r="K166" s="276"/>
    </row>
    <row r="167" ht="18.75" customHeight="1">
      <c r="B167" s="287"/>
      <c r="C167" s="287"/>
      <c r="D167" s="287"/>
      <c r="E167" s="287"/>
      <c r="F167" s="287"/>
      <c r="G167" s="287"/>
      <c r="H167" s="287"/>
      <c r="I167" s="287"/>
      <c r="J167" s="287"/>
      <c r="K167" s="287"/>
    </row>
    <row r="168" ht="7.5" customHeight="1">
      <c r="B168" s="266"/>
      <c r="C168" s="267"/>
      <c r="D168" s="267"/>
      <c r="E168" s="267"/>
      <c r="F168" s="267"/>
      <c r="G168" s="267"/>
      <c r="H168" s="267"/>
      <c r="I168" s="267"/>
      <c r="J168" s="267"/>
      <c r="K168" s="268"/>
    </row>
    <row r="169" ht="45" customHeight="1">
      <c r="B169" s="269"/>
      <c r="C169" s="270" t="s">
        <v>1276</v>
      </c>
      <c r="D169" s="270"/>
      <c r="E169" s="270"/>
      <c r="F169" s="270"/>
      <c r="G169" s="270"/>
      <c r="H169" s="270"/>
      <c r="I169" s="270"/>
      <c r="J169" s="270"/>
      <c r="K169" s="271"/>
    </row>
    <row r="170" ht="17.25" customHeight="1">
      <c r="B170" s="269"/>
      <c r="C170" s="294" t="s">
        <v>1205</v>
      </c>
      <c r="D170" s="294"/>
      <c r="E170" s="294"/>
      <c r="F170" s="294" t="s">
        <v>1206</v>
      </c>
      <c r="G170" s="331"/>
      <c r="H170" s="332" t="s">
        <v>195</v>
      </c>
      <c r="I170" s="332" t="s">
        <v>58</v>
      </c>
      <c r="J170" s="294" t="s">
        <v>1207</v>
      </c>
      <c r="K170" s="271"/>
    </row>
    <row r="171" ht="17.25" customHeight="1">
      <c r="B171" s="272"/>
      <c r="C171" s="296" t="s">
        <v>1208</v>
      </c>
      <c r="D171" s="296"/>
      <c r="E171" s="296"/>
      <c r="F171" s="297" t="s">
        <v>1209</v>
      </c>
      <c r="G171" s="333"/>
      <c r="H171" s="334"/>
      <c r="I171" s="334"/>
      <c r="J171" s="296" t="s">
        <v>1210</v>
      </c>
      <c r="K171" s="274"/>
    </row>
    <row r="172" ht="5.25" customHeight="1">
      <c r="B172" s="302"/>
      <c r="C172" s="299"/>
      <c r="D172" s="299"/>
      <c r="E172" s="299"/>
      <c r="F172" s="299"/>
      <c r="G172" s="300"/>
      <c r="H172" s="299"/>
      <c r="I172" s="299"/>
      <c r="J172" s="299"/>
      <c r="K172" s="323"/>
    </row>
    <row r="173" ht="15" customHeight="1">
      <c r="B173" s="302"/>
      <c r="C173" s="280" t="s">
        <v>1214</v>
      </c>
      <c r="D173" s="280"/>
      <c r="E173" s="280"/>
      <c r="F173" s="301" t="s">
        <v>1211</v>
      </c>
      <c r="G173" s="280"/>
      <c r="H173" s="280" t="s">
        <v>1250</v>
      </c>
      <c r="I173" s="280" t="s">
        <v>1213</v>
      </c>
      <c r="J173" s="280">
        <v>120</v>
      </c>
      <c r="K173" s="323"/>
    </row>
    <row r="174" ht="15" customHeight="1">
      <c r="B174" s="302"/>
      <c r="C174" s="280" t="s">
        <v>1259</v>
      </c>
      <c r="D174" s="280"/>
      <c r="E174" s="280"/>
      <c r="F174" s="301" t="s">
        <v>1211</v>
      </c>
      <c r="G174" s="280"/>
      <c r="H174" s="280" t="s">
        <v>1260</v>
      </c>
      <c r="I174" s="280" t="s">
        <v>1213</v>
      </c>
      <c r="J174" s="280" t="s">
        <v>1261</v>
      </c>
      <c r="K174" s="323"/>
    </row>
    <row r="175" ht="15" customHeight="1">
      <c r="B175" s="302"/>
      <c r="C175" s="280" t="s">
        <v>86</v>
      </c>
      <c r="D175" s="280"/>
      <c r="E175" s="280"/>
      <c r="F175" s="301" t="s">
        <v>1211</v>
      </c>
      <c r="G175" s="280"/>
      <c r="H175" s="280" t="s">
        <v>1277</v>
      </c>
      <c r="I175" s="280" t="s">
        <v>1213</v>
      </c>
      <c r="J175" s="280" t="s">
        <v>1261</v>
      </c>
      <c r="K175" s="323"/>
    </row>
    <row r="176" ht="15" customHeight="1">
      <c r="B176" s="302"/>
      <c r="C176" s="280" t="s">
        <v>1216</v>
      </c>
      <c r="D176" s="280"/>
      <c r="E176" s="280"/>
      <c r="F176" s="301" t="s">
        <v>1217</v>
      </c>
      <c r="G176" s="280"/>
      <c r="H176" s="280" t="s">
        <v>1277</v>
      </c>
      <c r="I176" s="280" t="s">
        <v>1213</v>
      </c>
      <c r="J176" s="280">
        <v>50</v>
      </c>
      <c r="K176" s="323"/>
    </row>
    <row r="177" ht="15" customHeight="1">
      <c r="B177" s="302"/>
      <c r="C177" s="280" t="s">
        <v>1219</v>
      </c>
      <c r="D177" s="280"/>
      <c r="E177" s="280"/>
      <c r="F177" s="301" t="s">
        <v>1211</v>
      </c>
      <c r="G177" s="280"/>
      <c r="H177" s="280" t="s">
        <v>1277</v>
      </c>
      <c r="I177" s="280" t="s">
        <v>1221</v>
      </c>
      <c r="J177" s="280"/>
      <c r="K177" s="323"/>
    </row>
    <row r="178" ht="15" customHeight="1">
      <c r="B178" s="302"/>
      <c r="C178" s="280" t="s">
        <v>1230</v>
      </c>
      <c r="D178" s="280"/>
      <c r="E178" s="280"/>
      <c r="F178" s="301" t="s">
        <v>1217</v>
      </c>
      <c r="G178" s="280"/>
      <c r="H178" s="280" t="s">
        <v>1277</v>
      </c>
      <c r="I178" s="280" t="s">
        <v>1213</v>
      </c>
      <c r="J178" s="280">
        <v>50</v>
      </c>
      <c r="K178" s="323"/>
    </row>
    <row r="179" ht="15" customHeight="1">
      <c r="B179" s="302"/>
      <c r="C179" s="280" t="s">
        <v>1238</v>
      </c>
      <c r="D179" s="280"/>
      <c r="E179" s="280"/>
      <c r="F179" s="301" t="s">
        <v>1217</v>
      </c>
      <c r="G179" s="280"/>
      <c r="H179" s="280" t="s">
        <v>1277</v>
      </c>
      <c r="I179" s="280" t="s">
        <v>1213</v>
      </c>
      <c r="J179" s="280">
        <v>50</v>
      </c>
      <c r="K179" s="323"/>
    </row>
    <row r="180" ht="15" customHeight="1">
      <c r="B180" s="302"/>
      <c r="C180" s="280" t="s">
        <v>1236</v>
      </c>
      <c r="D180" s="280"/>
      <c r="E180" s="280"/>
      <c r="F180" s="301" t="s">
        <v>1217</v>
      </c>
      <c r="G180" s="280"/>
      <c r="H180" s="280" t="s">
        <v>1277</v>
      </c>
      <c r="I180" s="280" t="s">
        <v>1213</v>
      </c>
      <c r="J180" s="280">
        <v>50</v>
      </c>
      <c r="K180" s="323"/>
    </row>
    <row r="181" ht="15" customHeight="1">
      <c r="B181" s="302"/>
      <c r="C181" s="280" t="s">
        <v>194</v>
      </c>
      <c r="D181" s="280"/>
      <c r="E181" s="280"/>
      <c r="F181" s="301" t="s">
        <v>1211</v>
      </c>
      <c r="G181" s="280"/>
      <c r="H181" s="280" t="s">
        <v>1278</v>
      </c>
      <c r="I181" s="280" t="s">
        <v>1279</v>
      </c>
      <c r="J181" s="280"/>
      <c r="K181" s="323"/>
    </row>
    <row r="182" ht="15" customHeight="1">
      <c r="B182" s="302"/>
      <c r="C182" s="280" t="s">
        <v>58</v>
      </c>
      <c r="D182" s="280"/>
      <c r="E182" s="280"/>
      <c r="F182" s="301" t="s">
        <v>1211</v>
      </c>
      <c r="G182" s="280"/>
      <c r="H182" s="280" t="s">
        <v>1280</v>
      </c>
      <c r="I182" s="280" t="s">
        <v>1281</v>
      </c>
      <c r="J182" s="280">
        <v>1</v>
      </c>
      <c r="K182" s="323"/>
    </row>
    <row r="183" ht="15" customHeight="1">
      <c r="B183" s="302"/>
      <c r="C183" s="280" t="s">
        <v>54</v>
      </c>
      <c r="D183" s="280"/>
      <c r="E183" s="280"/>
      <c r="F183" s="301" t="s">
        <v>1211</v>
      </c>
      <c r="G183" s="280"/>
      <c r="H183" s="280" t="s">
        <v>1282</v>
      </c>
      <c r="I183" s="280" t="s">
        <v>1213</v>
      </c>
      <c r="J183" s="280">
        <v>20</v>
      </c>
      <c r="K183" s="323"/>
    </row>
    <row r="184" ht="15" customHeight="1">
      <c r="B184" s="302"/>
      <c r="C184" s="280" t="s">
        <v>195</v>
      </c>
      <c r="D184" s="280"/>
      <c r="E184" s="280"/>
      <c r="F184" s="301" t="s">
        <v>1211</v>
      </c>
      <c r="G184" s="280"/>
      <c r="H184" s="280" t="s">
        <v>1283</v>
      </c>
      <c r="I184" s="280" t="s">
        <v>1213</v>
      </c>
      <c r="J184" s="280">
        <v>255</v>
      </c>
      <c r="K184" s="323"/>
    </row>
    <row r="185" ht="15" customHeight="1">
      <c r="B185" s="302"/>
      <c r="C185" s="280" t="s">
        <v>196</v>
      </c>
      <c r="D185" s="280"/>
      <c r="E185" s="280"/>
      <c r="F185" s="301" t="s">
        <v>1211</v>
      </c>
      <c r="G185" s="280"/>
      <c r="H185" s="280" t="s">
        <v>1175</v>
      </c>
      <c r="I185" s="280" t="s">
        <v>1213</v>
      </c>
      <c r="J185" s="280">
        <v>10</v>
      </c>
      <c r="K185" s="323"/>
    </row>
    <row r="186" ht="15" customHeight="1">
      <c r="B186" s="302"/>
      <c r="C186" s="280" t="s">
        <v>197</v>
      </c>
      <c r="D186" s="280"/>
      <c r="E186" s="280"/>
      <c r="F186" s="301" t="s">
        <v>1211</v>
      </c>
      <c r="G186" s="280"/>
      <c r="H186" s="280" t="s">
        <v>1284</v>
      </c>
      <c r="I186" s="280" t="s">
        <v>1245</v>
      </c>
      <c r="J186" s="280"/>
      <c r="K186" s="323"/>
    </row>
    <row r="187" ht="15" customHeight="1">
      <c r="B187" s="302"/>
      <c r="C187" s="280" t="s">
        <v>1285</v>
      </c>
      <c r="D187" s="280"/>
      <c r="E187" s="280"/>
      <c r="F187" s="301" t="s">
        <v>1211</v>
      </c>
      <c r="G187" s="280"/>
      <c r="H187" s="280" t="s">
        <v>1286</v>
      </c>
      <c r="I187" s="280" t="s">
        <v>1245</v>
      </c>
      <c r="J187" s="280"/>
      <c r="K187" s="323"/>
    </row>
    <row r="188" ht="15" customHeight="1">
      <c r="B188" s="302"/>
      <c r="C188" s="280" t="s">
        <v>1274</v>
      </c>
      <c r="D188" s="280"/>
      <c r="E188" s="280"/>
      <c r="F188" s="301" t="s">
        <v>1211</v>
      </c>
      <c r="G188" s="280"/>
      <c r="H188" s="280" t="s">
        <v>1287</v>
      </c>
      <c r="I188" s="280" t="s">
        <v>1245</v>
      </c>
      <c r="J188" s="280"/>
      <c r="K188" s="323"/>
    </row>
    <row r="189" ht="15" customHeight="1">
      <c r="B189" s="302"/>
      <c r="C189" s="280" t="s">
        <v>199</v>
      </c>
      <c r="D189" s="280"/>
      <c r="E189" s="280"/>
      <c r="F189" s="301" t="s">
        <v>1217</v>
      </c>
      <c r="G189" s="280"/>
      <c r="H189" s="280" t="s">
        <v>1288</v>
      </c>
      <c r="I189" s="280" t="s">
        <v>1213</v>
      </c>
      <c r="J189" s="280">
        <v>50</v>
      </c>
      <c r="K189" s="323"/>
    </row>
    <row r="190" ht="15" customHeight="1">
      <c r="B190" s="302"/>
      <c r="C190" s="280" t="s">
        <v>1289</v>
      </c>
      <c r="D190" s="280"/>
      <c r="E190" s="280"/>
      <c r="F190" s="301" t="s">
        <v>1217</v>
      </c>
      <c r="G190" s="280"/>
      <c r="H190" s="280" t="s">
        <v>1290</v>
      </c>
      <c r="I190" s="280" t="s">
        <v>1291</v>
      </c>
      <c r="J190" s="280"/>
      <c r="K190" s="323"/>
    </row>
    <row r="191" ht="15" customHeight="1">
      <c r="B191" s="302"/>
      <c r="C191" s="280" t="s">
        <v>1292</v>
      </c>
      <c r="D191" s="280"/>
      <c r="E191" s="280"/>
      <c r="F191" s="301" t="s">
        <v>1217</v>
      </c>
      <c r="G191" s="280"/>
      <c r="H191" s="280" t="s">
        <v>1293</v>
      </c>
      <c r="I191" s="280" t="s">
        <v>1291</v>
      </c>
      <c r="J191" s="280"/>
      <c r="K191" s="323"/>
    </row>
    <row r="192" ht="15" customHeight="1">
      <c r="B192" s="302"/>
      <c r="C192" s="280" t="s">
        <v>1294</v>
      </c>
      <c r="D192" s="280"/>
      <c r="E192" s="280"/>
      <c r="F192" s="301" t="s">
        <v>1217</v>
      </c>
      <c r="G192" s="280"/>
      <c r="H192" s="280" t="s">
        <v>1295</v>
      </c>
      <c r="I192" s="280" t="s">
        <v>1291</v>
      </c>
      <c r="J192" s="280"/>
      <c r="K192" s="323"/>
    </row>
    <row r="193" ht="15" customHeight="1">
      <c r="B193" s="302"/>
      <c r="C193" s="335" t="s">
        <v>1296</v>
      </c>
      <c r="D193" s="280"/>
      <c r="E193" s="280"/>
      <c r="F193" s="301" t="s">
        <v>1217</v>
      </c>
      <c r="G193" s="280"/>
      <c r="H193" s="280" t="s">
        <v>1297</v>
      </c>
      <c r="I193" s="280" t="s">
        <v>1298</v>
      </c>
      <c r="J193" s="336" t="s">
        <v>1299</v>
      </c>
      <c r="K193" s="323"/>
    </row>
    <row r="194" ht="15" customHeight="1">
      <c r="B194" s="302"/>
      <c r="C194" s="286" t="s">
        <v>43</v>
      </c>
      <c r="D194" s="280"/>
      <c r="E194" s="280"/>
      <c r="F194" s="301" t="s">
        <v>1211</v>
      </c>
      <c r="G194" s="280"/>
      <c r="H194" s="276" t="s">
        <v>1300</v>
      </c>
      <c r="I194" s="280" t="s">
        <v>1301</v>
      </c>
      <c r="J194" s="280"/>
      <c r="K194" s="323"/>
    </row>
    <row r="195" ht="15" customHeight="1">
      <c r="B195" s="302"/>
      <c r="C195" s="286" t="s">
        <v>1302</v>
      </c>
      <c r="D195" s="280"/>
      <c r="E195" s="280"/>
      <c r="F195" s="301" t="s">
        <v>1211</v>
      </c>
      <c r="G195" s="280"/>
      <c r="H195" s="280" t="s">
        <v>1303</v>
      </c>
      <c r="I195" s="280" t="s">
        <v>1245</v>
      </c>
      <c r="J195" s="280"/>
      <c r="K195" s="323"/>
    </row>
    <row r="196" ht="15" customHeight="1">
      <c r="B196" s="302"/>
      <c r="C196" s="286" t="s">
        <v>1304</v>
      </c>
      <c r="D196" s="280"/>
      <c r="E196" s="280"/>
      <c r="F196" s="301" t="s">
        <v>1211</v>
      </c>
      <c r="G196" s="280"/>
      <c r="H196" s="280" t="s">
        <v>1305</v>
      </c>
      <c r="I196" s="280" t="s">
        <v>1245</v>
      </c>
      <c r="J196" s="280"/>
      <c r="K196" s="323"/>
    </row>
    <row r="197" ht="15" customHeight="1">
      <c r="B197" s="302"/>
      <c r="C197" s="286" t="s">
        <v>1306</v>
      </c>
      <c r="D197" s="280"/>
      <c r="E197" s="280"/>
      <c r="F197" s="301" t="s">
        <v>1217</v>
      </c>
      <c r="G197" s="280"/>
      <c r="H197" s="280" t="s">
        <v>1307</v>
      </c>
      <c r="I197" s="280" t="s">
        <v>1245</v>
      </c>
      <c r="J197" s="280"/>
      <c r="K197" s="323"/>
    </row>
    <row r="198" ht="15" customHeight="1">
      <c r="B198" s="329"/>
      <c r="C198" s="337"/>
      <c r="D198" s="311"/>
      <c r="E198" s="311"/>
      <c r="F198" s="311"/>
      <c r="G198" s="311"/>
      <c r="H198" s="311"/>
      <c r="I198" s="311"/>
      <c r="J198" s="311"/>
      <c r="K198" s="330"/>
    </row>
    <row r="199" ht="18.75" customHeight="1">
      <c r="B199" s="276"/>
      <c r="C199" s="280"/>
      <c r="D199" s="280"/>
      <c r="E199" s="280"/>
      <c r="F199" s="301"/>
      <c r="G199" s="280"/>
      <c r="H199" s="280"/>
      <c r="I199" s="280"/>
      <c r="J199" s="280"/>
      <c r="K199" s="276"/>
    </row>
    <row r="200" ht="18.75" customHeight="1">
      <c r="B200" s="287"/>
      <c r="C200" s="287"/>
      <c r="D200" s="287"/>
      <c r="E200" s="287"/>
      <c r="F200" s="287"/>
      <c r="G200" s="287"/>
      <c r="H200" s="287"/>
      <c r="I200" s="287"/>
      <c r="J200" s="287"/>
      <c r="K200" s="287"/>
    </row>
    <row r="201" ht="13.5">
      <c r="B201" s="266"/>
      <c r="C201" s="267"/>
      <c r="D201" s="267"/>
      <c r="E201" s="267"/>
      <c r="F201" s="267"/>
      <c r="G201" s="267"/>
      <c r="H201" s="267"/>
      <c r="I201" s="267"/>
      <c r="J201" s="267"/>
      <c r="K201" s="268"/>
    </row>
    <row r="202" ht="21" customHeight="1">
      <c r="B202" s="269"/>
      <c r="C202" s="270" t="s">
        <v>1308</v>
      </c>
      <c r="D202" s="270"/>
      <c r="E202" s="270"/>
      <c r="F202" s="270"/>
      <c r="G202" s="270"/>
      <c r="H202" s="270"/>
      <c r="I202" s="270"/>
      <c r="J202" s="270"/>
      <c r="K202" s="271"/>
    </row>
    <row r="203" ht="25.5" customHeight="1">
      <c r="B203" s="269"/>
      <c r="C203" s="338" t="s">
        <v>1309</v>
      </c>
      <c r="D203" s="338"/>
      <c r="E203" s="338"/>
      <c r="F203" s="338" t="s">
        <v>1310</v>
      </c>
      <c r="G203" s="339"/>
      <c r="H203" s="338" t="s">
        <v>1311</v>
      </c>
      <c r="I203" s="338"/>
      <c r="J203" s="338"/>
      <c r="K203" s="271"/>
    </row>
    <row r="204" ht="5.25" customHeight="1">
      <c r="B204" s="302"/>
      <c r="C204" s="299"/>
      <c r="D204" s="299"/>
      <c r="E204" s="299"/>
      <c r="F204" s="299"/>
      <c r="G204" s="280"/>
      <c r="H204" s="299"/>
      <c r="I204" s="299"/>
      <c r="J204" s="299"/>
      <c r="K204" s="323"/>
    </row>
    <row r="205" ht="15" customHeight="1">
      <c r="B205" s="302"/>
      <c r="C205" s="280" t="s">
        <v>1301</v>
      </c>
      <c r="D205" s="280"/>
      <c r="E205" s="280"/>
      <c r="F205" s="301" t="s">
        <v>44</v>
      </c>
      <c r="G205" s="280"/>
      <c r="H205" s="280" t="s">
        <v>1312</v>
      </c>
      <c r="I205" s="280"/>
      <c r="J205" s="280"/>
      <c r="K205" s="323"/>
    </row>
    <row r="206" ht="15" customHeight="1">
      <c r="B206" s="302"/>
      <c r="C206" s="308"/>
      <c r="D206" s="280"/>
      <c r="E206" s="280"/>
      <c r="F206" s="301" t="s">
        <v>45</v>
      </c>
      <c r="G206" s="280"/>
      <c r="H206" s="280" t="s">
        <v>1313</v>
      </c>
      <c r="I206" s="280"/>
      <c r="J206" s="280"/>
      <c r="K206" s="323"/>
    </row>
    <row r="207" ht="15" customHeight="1">
      <c r="B207" s="302"/>
      <c r="C207" s="308"/>
      <c r="D207" s="280"/>
      <c r="E207" s="280"/>
      <c r="F207" s="301" t="s">
        <v>48</v>
      </c>
      <c r="G207" s="280"/>
      <c r="H207" s="280" t="s">
        <v>1314</v>
      </c>
      <c r="I207" s="280"/>
      <c r="J207" s="280"/>
      <c r="K207" s="323"/>
    </row>
    <row r="208" ht="15" customHeight="1">
      <c r="B208" s="302"/>
      <c r="C208" s="280"/>
      <c r="D208" s="280"/>
      <c r="E208" s="280"/>
      <c r="F208" s="301" t="s">
        <v>46</v>
      </c>
      <c r="G208" s="280"/>
      <c r="H208" s="280" t="s">
        <v>1315</v>
      </c>
      <c r="I208" s="280"/>
      <c r="J208" s="280"/>
      <c r="K208" s="323"/>
    </row>
    <row r="209" ht="15" customHeight="1">
      <c r="B209" s="302"/>
      <c r="C209" s="280"/>
      <c r="D209" s="280"/>
      <c r="E209" s="280"/>
      <c r="F209" s="301" t="s">
        <v>47</v>
      </c>
      <c r="G209" s="280"/>
      <c r="H209" s="280" t="s">
        <v>1316</v>
      </c>
      <c r="I209" s="280"/>
      <c r="J209" s="280"/>
      <c r="K209" s="323"/>
    </row>
    <row r="210" ht="15" customHeight="1">
      <c r="B210" s="302"/>
      <c r="C210" s="280"/>
      <c r="D210" s="280"/>
      <c r="E210" s="280"/>
      <c r="F210" s="301"/>
      <c r="G210" s="280"/>
      <c r="H210" s="280"/>
      <c r="I210" s="280"/>
      <c r="J210" s="280"/>
      <c r="K210" s="323"/>
    </row>
    <row r="211" ht="15" customHeight="1">
      <c r="B211" s="302"/>
      <c r="C211" s="280" t="s">
        <v>1257</v>
      </c>
      <c r="D211" s="280"/>
      <c r="E211" s="280"/>
      <c r="F211" s="301" t="s">
        <v>79</v>
      </c>
      <c r="G211" s="280"/>
      <c r="H211" s="280" t="s">
        <v>1317</v>
      </c>
      <c r="I211" s="280"/>
      <c r="J211" s="280"/>
      <c r="K211" s="323"/>
    </row>
    <row r="212" ht="15" customHeight="1">
      <c r="B212" s="302"/>
      <c r="C212" s="308"/>
      <c r="D212" s="280"/>
      <c r="E212" s="280"/>
      <c r="F212" s="301" t="s">
        <v>1154</v>
      </c>
      <c r="G212" s="280"/>
      <c r="H212" s="280" t="s">
        <v>1155</v>
      </c>
      <c r="I212" s="280"/>
      <c r="J212" s="280"/>
      <c r="K212" s="323"/>
    </row>
    <row r="213" ht="15" customHeight="1">
      <c r="B213" s="302"/>
      <c r="C213" s="280"/>
      <c r="D213" s="280"/>
      <c r="E213" s="280"/>
      <c r="F213" s="301" t="s">
        <v>1152</v>
      </c>
      <c r="G213" s="280"/>
      <c r="H213" s="280" t="s">
        <v>1318</v>
      </c>
      <c r="I213" s="280"/>
      <c r="J213" s="280"/>
      <c r="K213" s="323"/>
    </row>
    <row r="214" ht="15" customHeight="1">
      <c r="B214" s="340"/>
      <c r="C214" s="308"/>
      <c r="D214" s="308"/>
      <c r="E214" s="308"/>
      <c r="F214" s="301" t="s">
        <v>1156</v>
      </c>
      <c r="G214" s="286"/>
      <c r="H214" s="327" t="s">
        <v>1157</v>
      </c>
      <c r="I214" s="327"/>
      <c r="J214" s="327"/>
      <c r="K214" s="341"/>
    </row>
    <row r="215" ht="15" customHeight="1">
      <c r="B215" s="340"/>
      <c r="C215" s="308"/>
      <c r="D215" s="308"/>
      <c r="E215" s="308"/>
      <c r="F215" s="301" t="s">
        <v>1158</v>
      </c>
      <c r="G215" s="286"/>
      <c r="H215" s="327" t="s">
        <v>1319</v>
      </c>
      <c r="I215" s="327"/>
      <c r="J215" s="327"/>
      <c r="K215" s="341"/>
    </row>
    <row r="216" ht="15" customHeight="1">
      <c r="B216" s="340"/>
      <c r="C216" s="308"/>
      <c r="D216" s="308"/>
      <c r="E216" s="308"/>
      <c r="F216" s="342"/>
      <c r="G216" s="286"/>
      <c r="H216" s="343"/>
      <c r="I216" s="343"/>
      <c r="J216" s="343"/>
      <c r="K216" s="341"/>
    </row>
    <row r="217" ht="15" customHeight="1">
      <c r="B217" s="340"/>
      <c r="C217" s="280" t="s">
        <v>1281</v>
      </c>
      <c r="D217" s="308"/>
      <c r="E217" s="308"/>
      <c r="F217" s="301">
        <v>1</v>
      </c>
      <c r="G217" s="286"/>
      <c r="H217" s="327" t="s">
        <v>1320</v>
      </c>
      <c r="I217" s="327"/>
      <c r="J217" s="327"/>
      <c r="K217" s="341"/>
    </row>
    <row r="218" ht="15" customHeight="1">
      <c r="B218" s="340"/>
      <c r="C218" s="308"/>
      <c r="D218" s="308"/>
      <c r="E218" s="308"/>
      <c r="F218" s="301">
        <v>2</v>
      </c>
      <c r="G218" s="286"/>
      <c r="H218" s="327" t="s">
        <v>1321</v>
      </c>
      <c r="I218" s="327"/>
      <c r="J218" s="327"/>
      <c r="K218" s="341"/>
    </row>
    <row r="219" ht="15" customHeight="1">
      <c r="B219" s="340"/>
      <c r="C219" s="308"/>
      <c r="D219" s="308"/>
      <c r="E219" s="308"/>
      <c r="F219" s="301">
        <v>3</v>
      </c>
      <c r="G219" s="286"/>
      <c r="H219" s="327" t="s">
        <v>1322</v>
      </c>
      <c r="I219" s="327"/>
      <c r="J219" s="327"/>
      <c r="K219" s="341"/>
    </row>
    <row r="220" ht="15" customHeight="1">
      <c r="B220" s="340"/>
      <c r="C220" s="308"/>
      <c r="D220" s="308"/>
      <c r="E220" s="308"/>
      <c r="F220" s="301">
        <v>4</v>
      </c>
      <c r="G220" s="286"/>
      <c r="H220" s="327" t="s">
        <v>1323</v>
      </c>
      <c r="I220" s="327"/>
      <c r="J220" s="327"/>
      <c r="K220" s="341"/>
    </row>
    <row r="221" ht="12.75" customHeight="1">
      <c r="B221" s="344"/>
      <c r="C221" s="345"/>
      <c r="D221" s="345"/>
      <c r="E221" s="345"/>
      <c r="F221" s="345"/>
      <c r="G221" s="345"/>
      <c r="H221" s="345"/>
      <c r="I221" s="345"/>
      <c r="J221" s="345"/>
      <c r="K221" s="346"/>
    </row>
  </sheetData>
  <sheetProtection autoFilter="0" deleteColumns="0" deleteRows="0" formatCells="0" formatColumns="0" formatRows="0" insertColumns="0" insertHyperlinks="0" insertRows="0" pivotTables="0" sort="0"/>
  <mergeCells count="77">
    <mergeCell ref="H220:J220"/>
    <mergeCell ref="H217:J217"/>
    <mergeCell ref="H218:J218"/>
    <mergeCell ref="H219:J219"/>
    <mergeCell ref="H203:J203"/>
    <mergeCell ref="H205:J205"/>
    <mergeCell ref="H208:J208"/>
    <mergeCell ref="H209:J209"/>
    <mergeCell ref="H211:J211"/>
    <mergeCell ref="H212:J212"/>
    <mergeCell ref="H213:J213"/>
    <mergeCell ref="H214:J214"/>
    <mergeCell ref="H215:J215"/>
    <mergeCell ref="H206:J206"/>
    <mergeCell ref="H207:J207"/>
    <mergeCell ref="C202:J202"/>
    <mergeCell ref="C169:J169"/>
    <mergeCell ref="C145:J145"/>
    <mergeCell ref="C120:J120"/>
    <mergeCell ref="C100:J100"/>
    <mergeCell ref="C73:J73"/>
    <mergeCell ref="D67:J67"/>
    <mergeCell ref="D68:J68"/>
    <mergeCell ref="D60:J60"/>
    <mergeCell ref="D61:J61"/>
    <mergeCell ref="D63:J63"/>
    <mergeCell ref="D64:J64"/>
    <mergeCell ref="D65:J65"/>
    <mergeCell ref="D66:J66"/>
    <mergeCell ref="D59:J59"/>
    <mergeCell ref="D58:J58"/>
    <mergeCell ref="D57:J57"/>
    <mergeCell ref="D56:J56"/>
    <mergeCell ref="C53:J53"/>
    <mergeCell ref="C55:J55"/>
    <mergeCell ref="C52:J52"/>
    <mergeCell ref="C50:J50"/>
    <mergeCell ref="D49:J49"/>
    <mergeCell ref="E48:J48"/>
    <mergeCell ref="E47:J47"/>
    <mergeCell ref="G43:J43"/>
    <mergeCell ref="D45:J45"/>
    <mergeCell ref="E46:J46"/>
    <mergeCell ref="G42:J42"/>
    <mergeCell ref="G41:J41"/>
    <mergeCell ref="D29:J29"/>
    <mergeCell ref="D31:J31"/>
    <mergeCell ref="G37:J37"/>
    <mergeCell ref="D32:J32"/>
    <mergeCell ref="D33:J33"/>
    <mergeCell ref="G34:J34"/>
    <mergeCell ref="G35:J35"/>
    <mergeCell ref="G36:J36"/>
    <mergeCell ref="G39:J39"/>
    <mergeCell ref="G40:J40"/>
    <mergeCell ref="G38:J38"/>
    <mergeCell ref="D28:J28"/>
    <mergeCell ref="D26:J26"/>
    <mergeCell ref="D25:J25"/>
    <mergeCell ref="C24:J24"/>
    <mergeCell ref="D14:J14"/>
    <mergeCell ref="F20:J20"/>
    <mergeCell ref="F21:J21"/>
    <mergeCell ref="C23:J23"/>
    <mergeCell ref="D15:J15"/>
    <mergeCell ref="F16:J16"/>
    <mergeCell ref="F17:J17"/>
    <mergeCell ref="F18:J18"/>
    <mergeCell ref="F19:J19"/>
    <mergeCell ref="C9:J9"/>
    <mergeCell ref="D10:J10"/>
    <mergeCell ref="D11:J11"/>
    <mergeCell ref="D13:J13"/>
    <mergeCell ref="C3:J3"/>
    <mergeCell ref="C4:J4"/>
    <mergeCell ref="C6:J6"/>
    <mergeCell ref="C7:J7"/>
  </mergeCells>
  <pageSetup r:id="rId1" paperSize="9" orientation="landscape" fitToHeight="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178</v>
      </c>
      <c r="G1" s="148" t="s">
        <v>179</v>
      </c>
      <c r="H1" s="148"/>
      <c r="I1" s="149"/>
      <c r="J1" s="148" t="s">
        <v>180</v>
      </c>
      <c r="K1" s="147" t="s">
        <v>181</v>
      </c>
      <c r="L1" s="148" t="s">
        <v>182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90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82</v>
      </c>
    </row>
    <row r="4" ht="36.96" customHeight="1">
      <c r="B4" s="25"/>
      <c r="C4" s="26"/>
      <c r="D4" s="27" t="s">
        <v>183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zakázky'!K6</f>
        <v>Výměna kolejnic u ST Ústí n.L. v úseku Mělník - Děčín východ a navazujících tratích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184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185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186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307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21</v>
      </c>
      <c r="K13" s="48"/>
    </row>
    <row r="14" s="1" customFormat="1" ht="14.4" customHeight="1">
      <c r="B14" s="43"/>
      <c r="C14" s="44"/>
      <c r="D14" s="37" t="s">
        <v>23</v>
      </c>
      <c r="E14" s="44"/>
      <c r="F14" s="32" t="s">
        <v>24</v>
      </c>
      <c r="G14" s="44"/>
      <c r="H14" s="44"/>
      <c r="I14" s="155" t="s">
        <v>25</v>
      </c>
      <c r="J14" s="156" t="str">
        <f>'Rekapitulace zakázky'!AN8</f>
        <v>17. 10. 2018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27</v>
      </c>
      <c r="E16" s="44"/>
      <c r="F16" s="44"/>
      <c r="G16" s="44"/>
      <c r="H16" s="44"/>
      <c r="I16" s="155" t="s">
        <v>28</v>
      </c>
      <c r="J16" s="32" t="s">
        <v>29</v>
      </c>
      <c r="K16" s="48"/>
    </row>
    <row r="17" s="1" customFormat="1" ht="18" customHeight="1">
      <c r="B17" s="43"/>
      <c r="C17" s="44"/>
      <c r="D17" s="44"/>
      <c r="E17" s="32" t="s">
        <v>30</v>
      </c>
      <c r="F17" s="44"/>
      <c r="G17" s="44"/>
      <c r="H17" s="44"/>
      <c r="I17" s="155" t="s">
        <v>31</v>
      </c>
      <c r="J17" s="32" t="s">
        <v>32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33</v>
      </c>
      <c r="E19" s="44"/>
      <c r="F19" s="44"/>
      <c r="G19" s="44"/>
      <c r="H19" s="44"/>
      <c r="I19" s="155" t="s">
        <v>28</v>
      </c>
      <c r="J19" s="32" t="str">
        <f>IF('Rekapitulace zakázky'!AN13="Vyplň údaj","",IF('Rekapitulace zakázky'!AN13="","",'Rekapitulace zakázky'!AN13))</f>
        <v/>
      </c>
      <c r="K19" s="48"/>
    </row>
    <row r="20" s="1" customFormat="1" ht="18" customHeight="1">
      <c r="B20" s="43"/>
      <c r="C20" s="44"/>
      <c r="D20" s="44"/>
      <c r="E20" s="32" t="str">
        <f>IF('Rekapitulace zakázky'!E14="Vyplň údaj","",IF('Rekapitulace zakázky'!E14="","",'Rekapitulace zakázky'!E14))</f>
        <v/>
      </c>
      <c r="F20" s="44"/>
      <c r="G20" s="44"/>
      <c r="H20" s="44"/>
      <c r="I20" s="155" t="s">
        <v>31</v>
      </c>
      <c r="J20" s="32" t="str">
        <f>IF('Rekapitulace zakázky'!AN14="Vyplň údaj","",IF('Rekapitulace zakázky'!AN14="","",'Rekapitulace zakázky'!AN14))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35</v>
      </c>
      <c r="E22" s="44"/>
      <c r="F22" s="44"/>
      <c r="G22" s="44"/>
      <c r="H22" s="44"/>
      <c r="I22" s="155" t="s">
        <v>28</v>
      </c>
      <c r="J22" s="32" t="str">
        <f>IF('Rekapitulace zakázky'!AN16="","",'Rekapitulace zakázky'!AN16)</f>
        <v/>
      </c>
      <c r="K22" s="48"/>
    </row>
    <row r="23" s="1" customFormat="1" ht="18" customHeight="1">
      <c r="B23" s="43"/>
      <c r="C23" s="44"/>
      <c r="D23" s="44"/>
      <c r="E23" s="32" t="str">
        <f>IF('Rekapitulace zakázky'!E17="","",'Rekapitulace zakázky'!E17)</f>
        <v xml:space="preserve"> </v>
      </c>
      <c r="F23" s="44"/>
      <c r="G23" s="44"/>
      <c r="H23" s="44"/>
      <c r="I23" s="155" t="s">
        <v>31</v>
      </c>
      <c r="J23" s="32" t="str">
        <f>IF('Rekapitulace zakázky'!AN17="","",'Rekapitulace zakázky'!AN17)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38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21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39</v>
      </c>
      <c r="E29" s="44"/>
      <c r="F29" s="44"/>
      <c r="G29" s="44"/>
      <c r="H29" s="44"/>
      <c r="I29" s="153"/>
      <c r="J29" s="164">
        <f>ROUND(J82,2)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41</v>
      </c>
      <c r="G31" s="44"/>
      <c r="H31" s="44"/>
      <c r="I31" s="165" t="s">
        <v>40</v>
      </c>
      <c r="J31" s="49" t="s">
        <v>42</v>
      </c>
      <c r="K31" s="48"/>
    </row>
    <row r="32" s="1" customFormat="1" ht="14.4" customHeight="1">
      <c r="B32" s="43"/>
      <c r="C32" s="44"/>
      <c r="D32" s="52" t="s">
        <v>43</v>
      </c>
      <c r="E32" s="52" t="s">
        <v>44</v>
      </c>
      <c r="F32" s="166">
        <f>ROUND(SUM(BE82:BE154), 2)</f>
        <v>0</v>
      </c>
      <c r="G32" s="44"/>
      <c r="H32" s="44"/>
      <c r="I32" s="167">
        <v>0.20999999999999999</v>
      </c>
      <c r="J32" s="166">
        <f>ROUND(ROUND((SUM(BE82:BE154)), 2)*I32, 2)</f>
        <v>0</v>
      </c>
      <c r="K32" s="48"/>
    </row>
    <row r="33" s="1" customFormat="1" ht="14.4" customHeight="1">
      <c r="B33" s="43"/>
      <c r="C33" s="44"/>
      <c r="D33" s="44"/>
      <c r="E33" s="52" t="s">
        <v>45</v>
      </c>
      <c r="F33" s="166">
        <f>ROUND(SUM(BF82:BF154), 2)</f>
        <v>0</v>
      </c>
      <c r="G33" s="44"/>
      <c r="H33" s="44"/>
      <c r="I33" s="167">
        <v>0.14999999999999999</v>
      </c>
      <c r="J33" s="166">
        <f>ROUND(ROUND((SUM(BF82:BF154)),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46</v>
      </c>
      <c r="F34" s="166">
        <f>ROUND(SUM(BG82:BG154),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47</v>
      </c>
      <c r="F35" s="166">
        <f>ROUND(SUM(BH82:BH154),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48</v>
      </c>
      <c r="F36" s="166">
        <f>ROUND(SUM(BI82:BI154),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49</v>
      </c>
      <c r="E38" s="95"/>
      <c r="F38" s="95"/>
      <c r="G38" s="170" t="s">
        <v>50</v>
      </c>
      <c r="H38" s="171" t="s">
        <v>51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188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Výměna kolejnic u ST Ústí n.L. v úseku Mělník - Děčín východ a navazujících tratích</v>
      </c>
      <c r="F47" s="37"/>
      <c r="G47" s="37"/>
      <c r="H47" s="37"/>
      <c r="I47" s="153"/>
      <c r="J47" s="44"/>
      <c r="K47" s="48"/>
    </row>
    <row r="48">
      <c r="B48" s="25"/>
      <c r="C48" s="37" t="s">
        <v>184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185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186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 01.2 - SO 01.2 - km 397,260 – 397,560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23</v>
      </c>
      <c r="D53" s="44"/>
      <c r="E53" s="44"/>
      <c r="F53" s="32" t="str">
        <f>F14</f>
        <v>trať 072, 073, 081, 083 a 130</v>
      </c>
      <c r="G53" s="44"/>
      <c r="H53" s="44"/>
      <c r="I53" s="155" t="s">
        <v>25</v>
      </c>
      <c r="J53" s="156" t="str">
        <f>IF(J14="","",J14)</f>
        <v>17. 10. 2018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27</v>
      </c>
      <c r="D55" s="44"/>
      <c r="E55" s="44"/>
      <c r="F55" s="32" t="str">
        <f>E17</f>
        <v>SŽDC s.o., OŘ Ústí n.L., ST Ústí n.L.</v>
      </c>
      <c r="G55" s="44"/>
      <c r="H55" s="44"/>
      <c r="I55" s="155" t="s">
        <v>35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33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189</v>
      </c>
      <c r="D58" s="168"/>
      <c r="E58" s="168"/>
      <c r="F58" s="168"/>
      <c r="G58" s="168"/>
      <c r="H58" s="168"/>
      <c r="I58" s="182"/>
      <c r="J58" s="183" t="s">
        <v>190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191</v>
      </c>
      <c r="D60" s="44"/>
      <c r="E60" s="44"/>
      <c r="F60" s="44"/>
      <c r="G60" s="44"/>
      <c r="H60" s="44"/>
      <c r="I60" s="153"/>
      <c r="J60" s="164">
        <f>J82</f>
        <v>0</v>
      </c>
      <c r="K60" s="48"/>
      <c r="AU60" s="21" t="s">
        <v>192</v>
      </c>
    </row>
    <row r="61" s="1" customFormat="1" ht="21.84" customHeight="1">
      <c r="B61" s="43"/>
      <c r="C61" s="44"/>
      <c r="D61" s="44"/>
      <c r="E61" s="44"/>
      <c r="F61" s="44"/>
      <c r="G61" s="44"/>
      <c r="H61" s="44"/>
      <c r="I61" s="153"/>
      <c r="J61" s="44"/>
      <c r="K61" s="48"/>
    </row>
    <row r="62" s="1" customFormat="1" ht="6.96" customHeight="1">
      <c r="B62" s="64"/>
      <c r="C62" s="65"/>
      <c r="D62" s="65"/>
      <c r="E62" s="65"/>
      <c r="F62" s="65"/>
      <c r="G62" s="65"/>
      <c r="H62" s="65"/>
      <c r="I62" s="175"/>
      <c r="J62" s="65"/>
      <c r="K62" s="66"/>
    </row>
    <row r="66" s="1" customFormat="1" ht="6.96" customHeight="1">
      <c r="B66" s="67"/>
      <c r="C66" s="68"/>
      <c r="D66" s="68"/>
      <c r="E66" s="68"/>
      <c r="F66" s="68"/>
      <c r="G66" s="68"/>
      <c r="H66" s="68"/>
      <c r="I66" s="178"/>
      <c r="J66" s="68"/>
      <c r="K66" s="68"/>
      <c r="L66" s="69"/>
    </row>
    <row r="67" s="1" customFormat="1" ht="36.96" customHeight="1">
      <c r="B67" s="43"/>
      <c r="C67" s="70" t="s">
        <v>193</v>
      </c>
      <c r="D67" s="71"/>
      <c r="E67" s="71"/>
      <c r="F67" s="71"/>
      <c r="G67" s="71"/>
      <c r="H67" s="71"/>
      <c r="I67" s="186"/>
      <c r="J67" s="71"/>
      <c r="K67" s="71"/>
      <c r="L67" s="69"/>
    </row>
    <row r="68" s="1" customFormat="1" ht="6.96" customHeight="1">
      <c r="B68" s="43"/>
      <c r="C68" s="71"/>
      <c r="D68" s="71"/>
      <c r="E68" s="71"/>
      <c r="F68" s="71"/>
      <c r="G68" s="71"/>
      <c r="H68" s="71"/>
      <c r="I68" s="186"/>
      <c r="J68" s="71"/>
      <c r="K68" s="71"/>
      <c r="L68" s="69"/>
    </row>
    <row r="69" s="1" customFormat="1" ht="14.4" customHeight="1">
      <c r="B69" s="43"/>
      <c r="C69" s="73" t="s">
        <v>18</v>
      </c>
      <c r="D69" s="71"/>
      <c r="E69" s="71"/>
      <c r="F69" s="71"/>
      <c r="G69" s="71"/>
      <c r="H69" s="71"/>
      <c r="I69" s="186"/>
      <c r="J69" s="71"/>
      <c r="K69" s="71"/>
      <c r="L69" s="69"/>
    </row>
    <row r="70" s="1" customFormat="1" ht="16.5" customHeight="1">
      <c r="B70" s="43"/>
      <c r="C70" s="71"/>
      <c r="D70" s="71"/>
      <c r="E70" s="187" t="str">
        <f>E7</f>
        <v>Výměna kolejnic u ST Ústí n.L. v úseku Mělník - Děčín východ a navazujících tratích</v>
      </c>
      <c r="F70" s="73"/>
      <c r="G70" s="73"/>
      <c r="H70" s="73"/>
      <c r="I70" s="186"/>
      <c r="J70" s="71"/>
      <c r="K70" s="71"/>
      <c r="L70" s="69"/>
    </row>
    <row r="71">
      <c r="B71" s="25"/>
      <c r="C71" s="73" t="s">
        <v>184</v>
      </c>
      <c r="D71" s="188"/>
      <c r="E71" s="188"/>
      <c r="F71" s="188"/>
      <c r="G71" s="188"/>
      <c r="H71" s="188"/>
      <c r="I71" s="145"/>
      <c r="J71" s="188"/>
      <c r="K71" s="188"/>
      <c r="L71" s="189"/>
    </row>
    <row r="72" s="1" customFormat="1" ht="16.5" customHeight="1">
      <c r="B72" s="43"/>
      <c r="C72" s="71"/>
      <c r="D72" s="71"/>
      <c r="E72" s="187" t="s">
        <v>185</v>
      </c>
      <c r="F72" s="71"/>
      <c r="G72" s="71"/>
      <c r="H72" s="71"/>
      <c r="I72" s="186"/>
      <c r="J72" s="71"/>
      <c r="K72" s="71"/>
      <c r="L72" s="69"/>
    </row>
    <row r="73" s="1" customFormat="1" ht="14.4" customHeight="1">
      <c r="B73" s="43"/>
      <c r="C73" s="73" t="s">
        <v>186</v>
      </c>
      <c r="D73" s="71"/>
      <c r="E73" s="71"/>
      <c r="F73" s="71"/>
      <c r="G73" s="71"/>
      <c r="H73" s="71"/>
      <c r="I73" s="186"/>
      <c r="J73" s="71"/>
      <c r="K73" s="71"/>
      <c r="L73" s="69"/>
    </row>
    <row r="74" s="1" customFormat="1" ht="17.25" customHeight="1">
      <c r="B74" s="43"/>
      <c r="C74" s="71"/>
      <c r="D74" s="71"/>
      <c r="E74" s="79" t="str">
        <f>E11</f>
        <v>SO 01.2 - SO 01.2 - km 397,260 – 397,560</v>
      </c>
      <c r="F74" s="71"/>
      <c r="G74" s="71"/>
      <c r="H74" s="71"/>
      <c r="I74" s="186"/>
      <c r="J74" s="71"/>
      <c r="K74" s="71"/>
      <c r="L74" s="69"/>
    </row>
    <row r="75" s="1" customFormat="1" ht="6.96" customHeight="1">
      <c r="B75" s="43"/>
      <c r="C75" s="71"/>
      <c r="D75" s="71"/>
      <c r="E75" s="71"/>
      <c r="F75" s="71"/>
      <c r="G75" s="71"/>
      <c r="H75" s="71"/>
      <c r="I75" s="186"/>
      <c r="J75" s="71"/>
      <c r="K75" s="71"/>
      <c r="L75" s="69"/>
    </row>
    <row r="76" s="1" customFormat="1" ht="18" customHeight="1">
      <c r="B76" s="43"/>
      <c r="C76" s="73" t="s">
        <v>23</v>
      </c>
      <c r="D76" s="71"/>
      <c r="E76" s="71"/>
      <c r="F76" s="190" t="str">
        <f>F14</f>
        <v>trať 072, 073, 081, 083 a 130</v>
      </c>
      <c r="G76" s="71"/>
      <c r="H76" s="71"/>
      <c r="I76" s="191" t="s">
        <v>25</v>
      </c>
      <c r="J76" s="82" t="str">
        <f>IF(J14="","",J14)</f>
        <v>17. 10. 2018</v>
      </c>
      <c r="K76" s="71"/>
      <c r="L76" s="69"/>
    </row>
    <row r="77" s="1" customFormat="1" ht="6.96" customHeight="1">
      <c r="B77" s="43"/>
      <c r="C77" s="71"/>
      <c r="D77" s="71"/>
      <c r="E77" s="71"/>
      <c r="F77" s="71"/>
      <c r="G77" s="71"/>
      <c r="H77" s="71"/>
      <c r="I77" s="186"/>
      <c r="J77" s="71"/>
      <c r="K77" s="71"/>
      <c r="L77" s="69"/>
    </row>
    <row r="78" s="1" customFormat="1">
      <c r="B78" s="43"/>
      <c r="C78" s="73" t="s">
        <v>27</v>
      </c>
      <c r="D78" s="71"/>
      <c r="E78" s="71"/>
      <c r="F78" s="190" t="str">
        <f>E17</f>
        <v>SŽDC s.o., OŘ Ústí n.L., ST Ústí n.L.</v>
      </c>
      <c r="G78" s="71"/>
      <c r="H78" s="71"/>
      <c r="I78" s="191" t="s">
        <v>35</v>
      </c>
      <c r="J78" s="190" t="str">
        <f>E23</f>
        <v xml:space="preserve"> </v>
      </c>
      <c r="K78" s="71"/>
      <c r="L78" s="69"/>
    </row>
    <row r="79" s="1" customFormat="1" ht="14.4" customHeight="1">
      <c r="B79" s="43"/>
      <c r="C79" s="73" t="s">
        <v>33</v>
      </c>
      <c r="D79" s="71"/>
      <c r="E79" s="71"/>
      <c r="F79" s="190" t="str">
        <f>IF(E20="","",E20)</f>
        <v/>
      </c>
      <c r="G79" s="71"/>
      <c r="H79" s="71"/>
      <c r="I79" s="186"/>
      <c r="J79" s="71"/>
      <c r="K79" s="71"/>
      <c r="L79" s="69"/>
    </row>
    <row r="80" s="1" customFormat="1" ht="10.32" customHeight="1">
      <c r="B80" s="43"/>
      <c r="C80" s="71"/>
      <c r="D80" s="71"/>
      <c r="E80" s="71"/>
      <c r="F80" s="71"/>
      <c r="G80" s="71"/>
      <c r="H80" s="71"/>
      <c r="I80" s="186"/>
      <c r="J80" s="71"/>
      <c r="K80" s="71"/>
      <c r="L80" s="69"/>
    </row>
    <row r="81" s="8" customFormat="1" ht="29.28" customHeight="1">
      <c r="B81" s="192"/>
      <c r="C81" s="193" t="s">
        <v>194</v>
      </c>
      <c r="D81" s="194" t="s">
        <v>58</v>
      </c>
      <c r="E81" s="194" t="s">
        <v>54</v>
      </c>
      <c r="F81" s="194" t="s">
        <v>195</v>
      </c>
      <c r="G81" s="194" t="s">
        <v>196</v>
      </c>
      <c r="H81" s="194" t="s">
        <v>197</v>
      </c>
      <c r="I81" s="195" t="s">
        <v>198</v>
      </c>
      <c r="J81" s="194" t="s">
        <v>190</v>
      </c>
      <c r="K81" s="196" t="s">
        <v>199</v>
      </c>
      <c r="L81" s="197"/>
      <c r="M81" s="99" t="s">
        <v>200</v>
      </c>
      <c r="N81" s="100" t="s">
        <v>43</v>
      </c>
      <c r="O81" s="100" t="s">
        <v>201</v>
      </c>
      <c r="P81" s="100" t="s">
        <v>202</v>
      </c>
      <c r="Q81" s="100" t="s">
        <v>203</v>
      </c>
      <c r="R81" s="100" t="s">
        <v>204</v>
      </c>
      <c r="S81" s="100" t="s">
        <v>205</v>
      </c>
      <c r="T81" s="101" t="s">
        <v>206</v>
      </c>
    </row>
    <row r="82" s="1" customFormat="1" ht="29.28" customHeight="1">
      <c r="B82" s="43"/>
      <c r="C82" s="105" t="s">
        <v>191</v>
      </c>
      <c r="D82" s="71"/>
      <c r="E82" s="71"/>
      <c r="F82" s="71"/>
      <c r="G82" s="71"/>
      <c r="H82" s="71"/>
      <c r="I82" s="186"/>
      <c r="J82" s="198">
        <f>BK82</f>
        <v>0</v>
      </c>
      <c r="K82" s="71"/>
      <c r="L82" s="69"/>
      <c r="M82" s="102"/>
      <c r="N82" s="103"/>
      <c r="O82" s="103"/>
      <c r="P82" s="199">
        <f>SUM(P83:P154)</f>
        <v>0</v>
      </c>
      <c r="Q82" s="103"/>
      <c r="R82" s="199">
        <f>SUM(R83:R154)</f>
        <v>1.5039599999999997</v>
      </c>
      <c r="S82" s="103"/>
      <c r="T82" s="200">
        <f>SUM(T83:T154)</f>
        <v>0</v>
      </c>
      <c r="AT82" s="21" t="s">
        <v>72</v>
      </c>
      <c r="AU82" s="21" t="s">
        <v>192</v>
      </c>
      <c r="BK82" s="201">
        <f>SUM(BK83:BK154)</f>
        <v>0</v>
      </c>
    </row>
    <row r="83" s="1" customFormat="1" ht="38.25" customHeight="1">
      <c r="B83" s="43"/>
      <c r="C83" s="202" t="s">
        <v>80</v>
      </c>
      <c r="D83" s="202" t="s">
        <v>207</v>
      </c>
      <c r="E83" s="203" t="s">
        <v>208</v>
      </c>
      <c r="F83" s="204" t="s">
        <v>209</v>
      </c>
      <c r="G83" s="205" t="s">
        <v>210</v>
      </c>
      <c r="H83" s="206">
        <v>22</v>
      </c>
      <c r="I83" s="207"/>
      <c r="J83" s="208">
        <f>ROUND(I83*H83,2)</f>
        <v>0</v>
      </c>
      <c r="K83" s="204" t="s">
        <v>211</v>
      </c>
      <c r="L83" s="69"/>
      <c r="M83" s="209" t="s">
        <v>21</v>
      </c>
      <c r="N83" s="210" t="s">
        <v>44</v>
      </c>
      <c r="O83" s="44"/>
      <c r="P83" s="211">
        <f>O83*H83</f>
        <v>0</v>
      </c>
      <c r="Q83" s="211">
        <v>0</v>
      </c>
      <c r="R83" s="211">
        <f>Q83*H83</f>
        <v>0</v>
      </c>
      <c r="S83" s="211">
        <v>0</v>
      </c>
      <c r="T83" s="212">
        <f>S83*H83</f>
        <v>0</v>
      </c>
      <c r="AR83" s="21" t="s">
        <v>212</v>
      </c>
      <c r="AT83" s="21" t="s">
        <v>207</v>
      </c>
      <c r="AU83" s="21" t="s">
        <v>73</v>
      </c>
      <c r="AY83" s="21" t="s">
        <v>213</v>
      </c>
      <c r="BE83" s="213">
        <f>IF(N83="základní",J83,0)</f>
        <v>0</v>
      </c>
      <c r="BF83" s="213">
        <f>IF(N83="snížená",J83,0)</f>
        <v>0</v>
      </c>
      <c r="BG83" s="213">
        <f>IF(N83="zákl. přenesená",J83,0)</f>
        <v>0</v>
      </c>
      <c r="BH83" s="213">
        <f>IF(N83="sníž. přenesená",J83,0)</f>
        <v>0</v>
      </c>
      <c r="BI83" s="213">
        <f>IF(N83="nulová",J83,0)</f>
        <v>0</v>
      </c>
      <c r="BJ83" s="21" t="s">
        <v>80</v>
      </c>
      <c r="BK83" s="213">
        <f>ROUND(I83*H83,2)</f>
        <v>0</v>
      </c>
      <c r="BL83" s="21" t="s">
        <v>212</v>
      </c>
      <c r="BM83" s="21" t="s">
        <v>308</v>
      </c>
    </row>
    <row r="84" s="1" customFormat="1">
      <c r="B84" s="43"/>
      <c r="C84" s="71"/>
      <c r="D84" s="214" t="s">
        <v>215</v>
      </c>
      <c r="E84" s="71"/>
      <c r="F84" s="215" t="s">
        <v>216</v>
      </c>
      <c r="G84" s="71"/>
      <c r="H84" s="71"/>
      <c r="I84" s="186"/>
      <c r="J84" s="71"/>
      <c r="K84" s="71"/>
      <c r="L84" s="69"/>
      <c r="M84" s="216"/>
      <c r="N84" s="44"/>
      <c r="O84" s="44"/>
      <c r="P84" s="44"/>
      <c r="Q84" s="44"/>
      <c r="R84" s="44"/>
      <c r="S84" s="44"/>
      <c r="T84" s="92"/>
      <c r="AT84" s="21" t="s">
        <v>215</v>
      </c>
      <c r="AU84" s="21" t="s">
        <v>73</v>
      </c>
    </row>
    <row r="85" s="9" customFormat="1">
      <c r="B85" s="217"/>
      <c r="C85" s="218"/>
      <c r="D85" s="214" t="s">
        <v>217</v>
      </c>
      <c r="E85" s="219" t="s">
        <v>21</v>
      </c>
      <c r="F85" s="220" t="s">
        <v>309</v>
      </c>
      <c r="G85" s="218"/>
      <c r="H85" s="221">
        <v>22</v>
      </c>
      <c r="I85" s="222"/>
      <c r="J85" s="218"/>
      <c r="K85" s="218"/>
      <c r="L85" s="223"/>
      <c r="M85" s="224"/>
      <c r="N85" s="225"/>
      <c r="O85" s="225"/>
      <c r="P85" s="225"/>
      <c r="Q85" s="225"/>
      <c r="R85" s="225"/>
      <c r="S85" s="225"/>
      <c r="T85" s="226"/>
      <c r="AT85" s="227" t="s">
        <v>217</v>
      </c>
      <c r="AU85" s="227" t="s">
        <v>73</v>
      </c>
      <c r="AV85" s="9" t="s">
        <v>82</v>
      </c>
      <c r="AW85" s="9" t="s">
        <v>37</v>
      </c>
      <c r="AX85" s="9" t="s">
        <v>80</v>
      </c>
      <c r="AY85" s="227" t="s">
        <v>213</v>
      </c>
    </row>
    <row r="86" s="1" customFormat="1" ht="76.5" customHeight="1">
      <c r="B86" s="43"/>
      <c r="C86" s="202" t="s">
        <v>82</v>
      </c>
      <c r="D86" s="202" t="s">
        <v>207</v>
      </c>
      <c r="E86" s="203" t="s">
        <v>219</v>
      </c>
      <c r="F86" s="204" t="s">
        <v>220</v>
      </c>
      <c r="G86" s="205" t="s">
        <v>221</v>
      </c>
      <c r="H86" s="206">
        <v>600</v>
      </c>
      <c r="I86" s="207"/>
      <c r="J86" s="208">
        <f>ROUND(I86*H86,2)</f>
        <v>0</v>
      </c>
      <c r="K86" s="204" t="s">
        <v>211</v>
      </c>
      <c r="L86" s="69"/>
      <c r="M86" s="209" t="s">
        <v>21</v>
      </c>
      <c r="N86" s="210" t="s">
        <v>44</v>
      </c>
      <c r="O86" s="44"/>
      <c r="P86" s="211">
        <f>O86*H86</f>
        <v>0</v>
      </c>
      <c r="Q86" s="211">
        <v>0</v>
      </c>
      <c r="R86" s="211">
        <f>Q86*H86</f>
        <v>0</v>
      </c>
      <c r="S86" s="211">
        <v>0</v>
      </c>
      <c r="T86" s="212">
        <f>S86*H86</f>
        <v>0</v>
      </c>
      <c r="AR86" s="21" t="s">
        <v>212</v>
      </c>
      <c r="AT86" s="21" t="s">
        <v>207</v>
      </c>
      <c r="AU86" s="21" t="s">
        <v>73</v>
      </c>
      <c r="AY86" s="21" t="s">
        <v>213</v>
      </c>
      <c r="BE86" s="213">
        <f>IF(N86="základní",J86,0)</f>
        <v>0</v>
      </c>
      <c r="BF86" s="213">
        <f>IF(N86="snížená",J86,0)</f>
        <v>0</v>
      </c>
      <c r="BG86" s="213">
        <f>IF(N86="zákl. přenesená",J86,0)</f>
        <v>0</v>
      </c>
      <c r="BH86" s="213">
        <f>IF(N86="sníž. přenesená",J86,0)</f>
        <v>0</v>
      </c>
      <c r="BI86" s="213">
        <f>IF(N86="nulová",J86,0)</f>
        <v>0</v>
      </c>
      <c r="BJ86" s="21" t="s">
        <v>80</v>
      </c>
      <c r="BK86" s="213">
        <f>ROUND(I86*H86,2)</f>
        <v>0</v>
      </c>
      <c r="BL86" s="21" t="s">
        <v>212</v>
      </c>
      <c r="BM86" s="21" t="s">
        <v>310</v>
      </c>
    </row>
    <row r="87" s="1" customFormat="1">
      <c r="B87" s="43"/>
      <c r="C87" s="71"/>
      <c r="D87" s="214" t="s">
        <v>215</v>
      </c>
      <c r="E87" s="71"/>
      <c r="F87" s="215" t="s">
        <v>223</v>
      </c>
      <c r="G87" s="71"/>
      <c r="H87" s="71"/>
      <c r="I87" s="186"/>
      <c r="J87" s="71"/>
      <c r="K87" s="71"/>
      <c r="L87" s="69"/>
      <c r="M87" s="216"/>
      <c r="N87" s="44"/>
      <c r="O87" s="44"/>
      <c r="P87" s="44"/>
      <c r="Q87" s="44"/>
      <c r="R87" s="44"/>
      <c r="S87" s="44"/>
      <c r="T87" s="92"/>
      <c r="AT87" s="21" t="s">
        <v>215</v>
      </c>
      <c r="AU87" s="21" t="s">
        <v>73</v>
      </c>
    </row>
    <row r="88" s="10" customFormat="1">
      <c r="B88" s="228"/>
      <c r="C88" s="229"/>
      <c r="D88" s="214" t="s">
        <v>217</v>
      </c>
      <c r="E88" s="230" t="s">
        <v>21</v>
      </c>
      <c r="F88" s="231" t="s">
        <v>311</v>
      </c>
      <c r="G88" s="229"/>
      <c r="H88" s="230" t="s">
        <v>21</v>
      </c>
      <c r="I88" s="232"/>
      <c r="J88" s="229"/>
      <c r="K88" s="229"/>
      <c r="L88" s="233"/>
      <c r="M88" s="234"/>
      <c r="N88" s="235"/>
      <c r="O88" s="235"/>
      <c r="P88" s="235"/>
      <c r="Q88" s="235"/>
      <c r="R88" s="235"/>
      <c r="S88" s="235"/>
      <c r="T88" s="236"/>
      <c r="AT88" s="237" t="s">
        <v>217</v>
      </c>
      <c r="AU88" s="237" t="s">
        <v>73</v>
      </c>
      <c r="AV88" s="10" t="s">
        <v>80</v>
      </c>
      <c r="AW88" s="10" t="s">
        <v>37</v>
      </c>
      <c r="AX88" s="10" t="s">
        <v>73</v>
      </c>
      <c r="AY88" s="237" t="s">
        <v>213</v>
      </c>
    </row>
    <row r="89" s="9" customFormat="1">
      <c r="B89" s="217"/>
      <c r="C89" s="218"/>
      <c r="D89" s="214" t="s">
        <v>217</v>
      </c>
      <c r="E89" s="219" t="s">
        <v>21</v>
      </c>
      <c r="F89" s="220" t="s">
        <v>312</v>
      </c>
      <c r="G89" s="218"/>
      <c r="H89" s="221">
        <v>600</v>
      </c>
      <c r="I89" s="222"/>
      <c r="J89" s="218"/>
      <c r="K89" s="218"/>
      <c r="L89" s="223"/>
      <c r="M89" s="224"/>
      <c r="N89" s="225"/>
      <c r="O89" s="225"/>
      <c r="P89" s="225"/>
      <c r="Q89" s="225"/>
      <c r="R89" s="225"/>
      <c r="S89" s="225"/>
      <c r="T89" s="226"/>
      <c r="AT89" s="227" t="s">
        <v>217</v>
      </c>
      <c r="AU89" s="227" t="s">
        <v>73</v>
      </c>
      <c r="AV89" s="9" t="s">
        <v>82</v>
      </c>
      <c r="AW89" s="9" t="s">
        <v>37</v>
      </c>
      <c r="AX89" s="9" t="s">
        <v>80</v>
      </c>
      <c r="AY89" s="227" t="s">
        <v>213</v>
      </c>
    </row>
    <row r="90" s="1" customFormat="1" ht="51" customHeight="1">
      <c r="B90" s="43"/>
      <c r="C90" s="202" t="s">
        <v>226</v>
      </c>
      <c r="D90" s="202" t="s">
        <v>207</v>
      </c>
      <c r="E90" s="203" t="s">
        <v>227</v>
      </c>
      <c r="F90" s="204" t="s">
        <v>228</v>
      </c>
      <c r="G90" s="205" t="s">
        <v>210</v>
      </c>
      <c r="H90" s="206">
        <v>1104</v>
      </c>
      <c r="I90" s="207"/>
      <c r="J90" s="208">
        <f>ROUND(I90*H90,2)</f>
        <v>0</v>
      </c>
      <c r="K90" s="204" t="s">
        <v>211</v>
      </c>
      <c r="L90" s="69"/>
      <c r="M90" s="209" t="s">
        <v>21</v>
      </c>
      <c r="N90" s="210" t="s">
        <v>44</v>
      </c>
      <c r="O90" s="44"/>
      <c r="P90" s="211">
        <f>O90*H90</f>
        <v>0</v>
      </c>
      <c r="Q90" s="211">
        <v>0</v>
      </c>
      <c r="R90" s="211">
        <f>Q90*H90</f>
        <v>0</v>
      </c>
      <c r="S90" s="211">
        <v>0</v>
      </c>
      <c r="T90" s="212">
        <f>S90*H90</f>
        <v>0</v>
      </c>
      <c r="AR90" s="21" t="s">
        <v>212</v>
      </c>
      <c r="AT90" s="21" t="s">
        <v>207</v>
      </c>
      <c r="AU90" s="21" t="s">
        <v>73</v>
      </c>
      <c r="AY90" s="21" t="s">
        <v>213</v>
      </c>
      <c r="BE90" s="213">
        <f>IF(N90="základní",J90,0)</f>
        <v>0</v>
      </c>
      <c r="BF90" s="213">
        <f>IF(N90="snížená",J90,0)</f>
        <v>0</v>
      </c>
      <c r="BG90" s="213">
        <f>IF(N90="zákl. přenesená",J90,0)</f>
        <v>0</v>
      </c>
      <c r="BH90" s="213">
        <f>IF(N90="sníž. přenesená",J90,0)</f>
        <v>0</v>
      </c>
      <c r="BI90" s="213">
        <f>IF(N90="nulová",J90,0)</f>
        <v>0</v>
      </c>
      <c r="BJ90" s="21" t="s">
        <v>80</v>
      </c>
      <c r="BK90" s="213">
        <f>ROUND(I90*H90,2)</f>
        <v>0</v>
      </c>
      <c r="BL90" s="21" t="s">
        <v>212</v>
      </c>
      <c r="BM90" s="21" t="s">
        <v>313</v>
      </c>
    </row>
    <row r="91" s="1" customFormat="1">
      <c r="B91" s="43"/>
      <c r="C91" s="71"/>
      <c r="D91" s="214" t="s">
        <v>215</v>
      </c>
      <c r="E91" s="71"/>
      <c r="F91" s="215" t="s">
        <v>230</v>
      </c>
      <c r="G91" s="71"/>
      <c r="H91" s="71"/>
      <c r="I91" s="186"/>
      <c r="J91" s="71"/>
      <c r="K91" s="71"/>
      <c r="L91" s="69"/>
      <c r="M91" s="216"/>
      <c r="N91" s="44"/>
      <c r="O91" s="44"/>
      <c r="P91" s="44"/>
      <c r="Q91" s="44"/>
      <c r="R91" s="44"/>
      <c r="S91" s="44"/>
      <c r="T91" s="92"/>
      <c r="AT91" s="21" t="s">
        <v>215</v>
      </c>
      <c r="AU91" s="21" t="s">
        <v>73</v>
      </c>
    </row>
    <row r="92" s="9" customFormat="1">
      <c r="B92" s="217"/>
      <c r="C92" s="218"/>
      <c r="D92" s="214" t="s">
        <v>217</v>
      </c>
      <c r="E92" s="219" t="s">
        <v>21</v>
      </c>
      <c r="F92" s="220" t="s">
        <v>314</v>
      </c>
      <c r="G92" s="218"/>
      <c r="H92" s="221">
        <v>1104</v>
      </c>
      <c r="I92" s="222"/>
      <c r="J92" s="218"/>
      <c r="K92" s="218"/>
      <c r="L92" s="223"/>
      <c r="M92" s="224"/>
      <c r="N92" s="225"/>
      <c r="O92" s="225"/>
      <c r="P92" s="225"/>
      <c r="Q92" s="225"/>
      <c r="R92" s="225"/>
      <c r="S92" s="225"/>
      <c r="T92" s="226"/>
      <c r="AT92" s="227" t="s">
        <v>217</v>
      </c>
      <c r="AU92" s="227" t="s">
        <v>73</v>
      </c>
      <c r="AV92" s="9" t="s">
        <v>82</v>
      </c>
      <c r="AW92" s="9" t="s">
        <v>37</v>
      </c>
      <c r="AX92" s="9" t="s">
        <v>80</v>
      </c>
      <c r="AY92" s="227" t="s">
        <v>213</v>
      </c>
    </row>
    <row r="93" s="1" customFormat="1" ht="16.5" customHeight="1">
      <c r="B93" s="43"/>
      <c r="C93" s="238" t="s">
        <v>212</v>
      </c>
      <c r="D93" s="238" t="s">
        <v>232</v>
      </c>
      <c r="E93" s="239" t="s">
        <v>233</v>
      </c>
      <c r="F93" s="240" t="s">
        <v>234</v>
      </c>
      <c r="G93" s="241" t="s">
        <v>210</v>
      </c>
      <c r="H93" s="242">
        <v>1104</v>
      </c>
      <c r="I93" s="243"/>
      <c r="J93" s="244">
        <f>ROUND(I93*H93,2)</f>
        <v>0</v>
      </c>
      <c r="K93" s="240" t="s">
        <v>211</v>
      </c>
      <c r="L93" s="245"/>
      <c r="M93" s="246" t="s">
        <v>21</v>
      </c>
      <c r="N93" s="247" t="s">
        <v>44</v>
      </c>
      <c r="O93" s="44"/>
      <c r="P93" s="211">
        <f>O93*H93</f>
        <v>0</v>
      </c>
      <c r="Q93" s="211">
        <v>0.00021000000000000001</v>
      </c>
      <c r="R93" s="211">
        <f>Q93*H93</f>
        <v>0.23184000000000002</v>
      </c>
      <c r="S93" s="211">
        <v>0</v>
      </c>
      <c r="T93" s="212">
        <f>S93*H93</f>
        <v>0</v>
      </c>
      <c r="AR93" s="21" t="s">
        <v>235</v>
      </c>
      <c r="AT93" s="21" t="s">
        <v>232</v>
      </c>
      <c r="AU93" s="21" t="s">
        <v>73</v>
      </c>
      <c r="AY93" s="21" t="s">
        <v>213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21" t="s">
        <v>80</v>
      </c>
      <c r="BK93" s="213">
        <f>ROUND(I93*H93,2)</f>
        <v>0</v>
      </c>
      <c r="BL93" s="21" t="s">
        <v>212</v>
      </c>
      <c r="BM93" s="21" t="s">
        <v>315</v>
      </c>
    </row>
    <row r="94" s="9" customFormat="1">
      <c r="B94" s="217"/>
      <c r="C94" s="218"/>
      <c r="D94" s="214" t="s">
        <v>217</v>
      </c>
      <c r="E94" s="219" t="s">
        <v>21</v>
      </c>
      <c r="F94" s="220" t="s">
        <v>314</v>
      </c>
      <c r="G94" s="218"/>
      <c r="H94" s="221">
        <v>1104</v>
      </c>
      <c r="I94" s="222"/>
      <c r="J94" s="218"/>
      <c r="K94" s="218"/>
      <c r="L94" s="223"/>
      <c r="M94" s="224"/>
      <c r="N94" s="225"/>
      <c r="O94" s="225"/>
      <c r="P94" s="225"/>
      <c r="Q94" s="225"/>
      <c r="R94" s="225"/>
      <c r="S94" s="225"/>
      <c r="T94" s="226"/>
      <c r="AT94" s="227" t="s">
        <v>217</v>
      </c>
      <c r="AU94" s="227" t="s">
        <v>73</v>
      </c>
      <c r="AV94" s="9" t="s">
        <v>82</v>
      </c>
      <c r="AW94" s="9" t="s">
        <v>37</v>
      </c>
      <c r="AX94" s="9" t="s">
        <v>80</v>
      </c>
      <c r="AY94" s="227" t="s">
        <v>213</v>
      </c>
    </row>
    <row r="95" s="1" customFormat="1" ht="51" customHeight="1">
      <c r="B95" s="43"/>
      <c r="C95" s="202" t="s">
        <v>237</v>
      </c>
      <c r="D95" s="202" t="s">
        <v>207</v>
      </c>
      <c r="E95" s="203" t="s">
        <v>238</v>
      </c>
      <c r="F95" s="204" t="s">
        <v>239</v>
      </c>
      <c r="G95" s="205" t="s">
        <v>210</v>
      </c>
      <c r="H95" s="206">
        <v>220</v>
      </c>
      <c r="I95" s="207"/>
      <c r="J95" s="208">
        <f>ROUND(I95*H95,2)</f>
        <v>0</v>
      </c>
      <c r="K95" s="204" t="s">
        <v>211</v>
      </c>
      <c r="L95" s="69"/>
      <c r="M95" s="209" t="s">
        <v>21</v>
      </c>
      <c r="N95" s="210" t="s">
        <v>44</v>
      </c>
      <c r="O95" s="44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AR95" s="21" t="s">
        <v>212</v>
      </c>
      <c r="AT95" s="21" t="s">
        <v>207</v>
      </c>
      <c r="AU95" s="21" t="s">
        <v>73</v>
      </c>
      <c r="AY95" s="21" t="s">
        <v>213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21" t="s">
        <v>80</v>
      </c>
      <c r="BK95" s="213">
        <f>ROUND(I95*H95,2)</f>
        <v>0</v>
      </c>
      <c r="BL95" s="21" t="s">
        <v>212</v>
      </c>
      <c r="BM95" s="21" t="s">
        <v>316</v>
      </c>
    </row>
    <row r="96" s="1" customFormat="1">
      <c r="B96" s="43"/>
      <c r="C96" s="71"/>
      <c r="D96" s="214" t="s">
        <v>215</v>
      </c>
      <c r="E96" s="71"/>
      <c r="F96" s="215" t="s">
        <v>241</v>
      </c>
      <c r="G96" s="71"/>
      <c r="H96" s="71"/>
      <c r="I96" s="186"/>
      <c r="J96" s="71"/>
      <c r="K96" s="71"/>
      <c r="L96" s="69"/>
      <c r="M96" s="216"/>
      <c r="N96" s="44"/>
      <c r="O96" s="44"/>
      <c r="P96" s="44"/>
      <c r="Q96" s="44"/>
      <c r="R96" s="44"/>
      <c r="S96" s="44"/>
      <c r="T96" s="92"/>
      <c r="AT96" s="21" t="s">
        <v>215</v>
      </c>
      <c r="AU96" s="21" t="s">
        <v>73</v>
      </c>
    </row>
    <row r="97" s="9" customFormat="1">
      <c r="B97" s="217"/>
      <c r="C97" s="218"/>
      <c r="D97" s="214" t="s">
        <v>217</v>
      </c>
      <c r="E97" s="219" t="s">
        <v>21</v>
      </c>
      <c r="F97" s="220" t="s">
        <v>317</v>
      </c>
      <c r="G97" s="218"/>
      <c r="H97" s="221">
        <v>220</v>
      </c>
      <c r="I97" s="222"/>
      <c r="J97" s="218"/>
      <c r="K97" s="218"/>
      <c r="L97" s="223"/>
      <c r="M97" s="224"/>
      <c r="N97" s="225"/>
      <c r="O97" s="225"/>
      <c r="P97" s="225"/>
      <c r="Q97" s="225"/>
      <c r="R97" s="225"/>
      <c r="S97" s="225"/>
      <c r="T97" s="226"/>
      <c r="AT97" s="227" t="s">
        <v>217</v>
      </c>
      <c r="AU97" s="227" t="s">
        <v>73</v>
      </c>
      <c r="AV97" s="9" t="s">
        <v>82</v>
      </c>
      <c r="AW97" s="9" t="s">
        <v>37</v>
      </c>
      <c r="AX97" s="9" t="s">
        <v>80</v>
      </c>
      <c r="AY97" s="227" t="s">
        <v>213</v>
      </c>
    </row>
    <row r="98" s="1" customFormat="1" ht="16.5" customHeight="1">
      <c r="B98" s="43"/>
      <c r="C98" s="238" t="s">
        <v>243</v>
      </c>
      <c r="D98" s="238" t="s">
        <v>232</v>
      </c>
      <c r="E98" s="239" t="s">
        <v>244</v>
      </c>
      <c r="F98" s="240" t="s">
        <v>245</v>
      </c>
      <c r="G98" s="241" t="s">
        <v>210</v>
      </c>
      <c r="H98" s="242">
        <v>220</v>
      </c>
      <c r="I98" s="243"/>
      <c r="J98" s="244">
        <f>ROUND(I98*H98,2)</f>
        <v>0</v>
      </c>
      <c r="K98" s="240" t="s">
        <v>211</v>
      </c>
      <c r="L98" s="245"/>
      <c r="M98" s="246" t="s">
        <v>21</v>
      </c>
      <c r="N98" s="247" t="s">
        <v>44</v>
      </c>
      <c r="O98" s="44"/>
      <c r="P98" s="211">
        <f>O98*H98</f>
        <v>0</v>
      </c>
      <c r="Q98" s="211">
        <v>0.00123</v>
      </c>
      <c r="R98" s="211">
        <f>Q98*H98</f>
        <v>0.27060000000000001</v>
      </c>
      <c r="S98" s="211">
        <v>0</v>
      </c>
      <c r="T98" s="212">
        <f>S98*H98</f>
        <v>0</v>
      </c>
      <c r="AR98" s="21" t="s">
        <v>235</v>
      </c>
      <c r="AT98" s="21" t="s">
        <v>232</v>
      </c>
      <c r="AU98" s="21" t="s">
        <v>73</v>
      </c>
      <c r="AY98" s="21" t="s">
        <v>213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21" t="s">
        <v>80</v>
      </c>
      <c r="BK98" s="213">
        <f>ROUND(I98*H98,2)</f>
        <v>0</v>
      </c>
      <c r="BL98" s="21" t="s">
        <v>212</v>
      </c>
      <c r="BM98" s="21" t="s">
        <v>318</v>
      </c>
    </row>
    <row r="99" s="9" customFormat="1">
      <c r="B99" s="217"/>
      <c r="C99" s="218"/>
      <c r="D99" s="214" t="s">
        <v>217</v>
      </c>
      <c r="E99" s="219" t="s">
        <v>21</v>
      </c>
      <c r="F99" s="220" t="s">
        <v>317</v>
      </c>
      <c r="G99" s="218"/>
      <c r="H99" s="221">
        <v>220</v>
      </c>
      <c r="I99" s="222"/>
      <c r="J99" s="218"/>
      <c r="K99" s="218"/>
      <c r="L99" s="223"/>
      <c r="M99" s="224"/>
      <c r="N99" s="225"/>
      <c r="O99" s="225"/>
      <c r="P99" s="225"/>
      <c r="Q99" s="225"/>
      <c r="R99" s="225"/>
      <c r="S99" s="225"/>
      <c r="T99" s="226"/>
      <c r="AT99" s="227" t="s">
        <v>217</v>
      </c>
      <c r="AU99" s="227" t="s">
        <v>73</v>
      </c>
      <c r="AV99" s="9" t="s">
        <v>82</v>
      </c>
      <c r="AW99" s="9" t="s">
        <v>37</v>
      </c>
      <c r="AX99" s="9" t="s">
        <v>80</v>
      </c>
      <c r="AY99" s="227" t="s">
        <v>213</v>
      </c>
    </row>
    <row r="100" s="1" customFormat="1" ht="63.75" customHeight="1">
      <c r="B100" s="43"/>
      <c r="C100" s="202" t="s">
        <v>247</v>
      </c>
      <c r="D100" s="202" t="s">
        <v>207</v>
      </c>
      <c r="E100" s="203" t="s">
        <v>319</v>
      </c>
      <c r="F100" s="204" t="s">
        <v>320</v>
      </c>
      <c r="G100" s="205" t="s">
        <v>221</v>
      </c>
      <c r="H100" s="206">
        <v>16</v>
      </c>
      <c r="I100" s="207"/>
      <c r="J100" s="208">
        <f>ROUND(I100*H100,2)</f>
        <v>0</v>
      </c>
      <c r="K100" s="204" t="s">
        <v>211</v>
      </c>
      <c r="L100" s="69"/>
      <c r="M100" s="209" t="s">
        <v>21</v>
      </c>
      <c r="N100" s="210" t="s">
        <v>44</v>
      </c>
      <c r="O100" s="44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2">
        <f>S100*H100</f>
        <v>0</v>
      </c>
      <c r="AR100" s="21" t="s">
        <v>212</v>
      </c>
      <c r="AT100" s="21" t="s">
        <v>207</v>
      </c>
      <c r="AU100" s="21" t="s">
        <v>73</v>
      </c>
      <c r="AY100" s="21" t="s">
        <v>213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21" t="s">
        <v>80</v>
      </c>
      <c r="BK100" s="213">
        <f>ROUND(I100*H100,2)</f>
        <v>0</v>
      </c>
      <c r="BL100" s="21" t="s">
        <v>212</v>
      </c>
      <c r="BM100" s="21" t="s">
        <v>321</v>
      </c>
    </row>
    <row r="101" s="1" customFormat="1">
      <c r="B101" s="43"/>
      <c r="C101" s="71"/>
      <c r="D101" s="214" t="s">
        <v>215</v>
      </c>
      <c r="E101" s="71"/>
      <c r="F101" s="215" t="s">
        <v>322</v>
      </c>
      <c r="G101" s="71"/>
      <c r="H101" s="71"/>
      <c r="I101" s="186"/>
      <c r="J101" s="71"/>
      <c r="K101" s="71"/>
      <c r="L101" s="69"/>
      <c r="M101" s="216"/>
      <c r="N101" s="44"/>
      <c r="O101" s="44"/>
      <c r="P101" s="44"/>
      <c r="Q101" s="44"/>
      <c r="R101" s="44"/>
      <c r="S101" s="44"/>
      <c r="T101" s="92"/>
      <c r="AT101" s="21" t="s">
        <v>215</v>
      </c>
      <c r="AU101" s="21" t="s">
        <v>73</v>
      </c>
    </row>
    <row r="102" s="10" customFormat="1">
      <c r="B102" s="228"/>
      <c r="C102" s="229"/>
      <c r="D102" s="214" t="s">
        <v>217</v>
      </c>
      <c r="E102" s="230" t="s">
        <v>21</v>
      </c>
      <c r="F102" s="231" t="s">
        <v>323</v>
      </c>
      <c r="G102" s="229"/>
      <c r="H102" s="230" t="s">
        <v>21</v>
      </c>
      <c r="I102" s="232"/>
      <c r="J102" s="229"/>
      <c r="K102" s="229"/>
      <c r="L102" s="233"/>
      <c r="M102" s="234"/>
      <c r="N102" s="235"/>
      <c r="O102" s="235"/>
      <c r="P102" s="235"/>
      <c r="Q102" s="235"/>
      <c r="R102" s="235"/>
      <c r="S102" s="235"/>
      <c r="T102" s="236"/>
      <c r="AT102" s="237" t="s">
        <v>217</v>
      </c>
      <c r="AU102" s="237" t="s">
        <v>73</v>
      </c>
      <c r="AV102" s="10" t="s">
        <v>80</v>
      </c>
      <c r="AW102" s="10" t="s">
        <v>37</v>
      </c>
      <c r="AX102" s="10" t="s">
        <v>73</v>
      </c>
      <c r="AY102" s="237" t="s">
        <v>213</v>
      </c>
    </row>
    <row r="103" s="9" customFormat="1">
      <c r="B103" s="217"/>
      <c r="C103" s="218"/>
      <c r="D103" s="214" t="s">
        <v>217</v>
      </c>
      <c r="E103" s="219" t="s">
        <v>21</v>
      </c>
      <c r="F103" s="220" t="s">
        <v>324</v>
      </c>
      <c r="G103" s="218"/>
      <c r="H103" s="221">
        <v>16</v>
      </c>
      <c r="I103" s="222"/>
      <c r="J103" s="218"/>
      <c r="K103" s="218"/>
      <c r="L103" s="223"/>
      <c r="M103" s="224"/>
      <c r="N103" s="225"/>
      <c r="O103" s="225"/>
      <c r="P103" s="225"/>
      <c r="Q103" s="225"/>
      <c r="R103" s="225"/>
      <c r="S103" s="225"/>
      <c r="T103" s="226"/>
      <c r="AT103" s="227" t="s">
        <v>217</v>
      </c>
      <c r="AU103" s="227" t="s">
        <v>73</v>
      </c>
      <c r="AV103" s="9" t="s">
        <v>82</v>
      </c>
      <c r="AW103" s="9" t="s">
        <v>37</v>
      </c>
      <c r="AX103" s="9" t="s">
        <v>80</v>
      </c>
      <c r="AY103" s="227" t="s">
        <v>213</v>
      </c>
    </row>
    <row r="104" s="1" customFormat="1" ht="25.5" customHeight="1">
      <c r="B104" s="43"/>
      <c r="C104" s="238" t="s">
        <v>235</v>
      </c>
      <c r="D104" s="238" t="s">
        <v>232</v>
      </c>
      <c r="E104" s="239" t="s">
        <v>325</v>
      </c>
      <c r="F104" s="240" t="s">
        <v>326</v>
      </c>
      <c r="G104" s="241" t="s">
        <v>221</v>
      </c>
      <c r="H104" s="242">
        <v>8</v>
      </c>
      <c r="I104" s="243"/>
      <c r="J104" s="244">
        <f>ROUND(I104*H104,2)</f>
        <v>0</v>
      </c>
      <c r="K104" s="240" t="s">
        <v>211</v>
      </c>
      <c r="L104" s="245"/>
      <c r="M104" s="246" t="s">
        <v>21</v>
      </c>
      <c r="N104" s="247" t="s">
        <v>44</v>
      </c>
      <c r="O104" s="44"/>
      <c r="P104" s="211">
        <f>O104*H104</f>
        <v>0</v>
      </c>
      <c r="Q104" s="211">
        <v>0.064979999999999996</v>
      </c>
      <c r="R104" s="211">
        <f>Q104*H104</f>
        <v>0.51983999999999997</v>
      </c>
      <c r="S104" s="211">
        <v>0</v>
      </c>
      <c r="T104" s="212">
        <f>S104*H104</f>
        <v>0</v>
      </c>
      <c r="AR104" s="21" t="s">
        <v>235</v>
      </c>
      <c r="AT104" s="21" t="s">
        <v>232</v>
      </c>
      <c r="AU104" s="21" t="s">
        <v>73</v>
      </c>
      <c r="AY104" s="21" t="s">
        <v>213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21" t="s">
        <v>80</v>
      </c>
      <c r="BK104" s="213">
        <f>ROUND(I104*H104,2)</f>
        <v>0</v>
      </c>
      <c r="BL104" s="21" t="s">
        <v>212</v>
      </c>
      <c r="BM104" s="21" t="s">
        <v>327</v>
      </c>
    </row>
    <row r="105" s="10" customFormat="1">
      <c r="B105" s="228"/>
      <c r="C105" s="229"/>
      <c r="D105" s="214" t="s">
        <v>217</v>
      </c>
      <c r="E105" s="230" t="s">
        <v>21</v>
      </c>
      <c r="F105" s="231" t="s">
        <v>328</v>
      </c>
      <c r="G105" s="229"/>
      <c r="H105" s="230" t="s">
        <v>21</v>
      </c>
      <c r="I105" s="232"/>
      <c r="J105" s="229"/>
      <c r="K105" s="229"/>
      <c r="L105" s="233"/>
      <c r="M105" s="234"/>
      <c r="N105" s="235"/>
      <c r="O105" s="235"/>
      <c r="P105" s="235"/>
      <c r="Q105" s="235"/>
      <c r="R105" s="235"/>
      <c r="S105" s="235"/>
      <c r="T105" s="236"/>
      <c r="AT105" s="237" t="s">
        <v>217</v>
      </c>
      <c r="AU105" s="237" t="s">
        <v>73</v>
      </c>
      <c r="AV105" s="10" t="s">
        <v>80</v>
      </c>
      <c r="AW105" s="10" t="s">
        <v>37</v>
      </c>
      <c r="AX105" s="10" t="s">
        <v>73</v>
      </c>
      <c r="AY105" s="237" t="s">
        <v>213</v>
      </c>
    </row>
    <row r="106" s="9" customFormat="1">
      <c r="B106" s="217"/>
      <c r="C106" s="218"/>
      <c r="D106" s="214" t="s">
        <v>217</v>
      </c>
      <c r="E106" s="219" t="s">
        <v>21</v>
      </c>
      <c r="F106" s="220" t="s">
        <v>235</v>
      </c>
      <c r="G106" s="218"/>
      <c r="H106" s="221">
        <v>8</v>
      </c>
      <c r="I106" s="222"/>
      <c r="J106" s="218"/>
      <c r="K106" s="218"/>
      <c r="L106" s="223"/>
      <c r="M106" s="224"/>
      <c r="N106" s="225"/>
      <c r="O106" s="225"/>
      <c r="P106" s="225"/>
      <c r="Q106" s="225"/>
      <c r="R106" s="225"/>
      <c r="S106" s="225"/>
      <c r="T106" s="226"/>
      <c r="AT106" s="227" t="s">
        <v>217</v>
      </c>
      <c r="AU106" s="227" t="s">
        <v>73</v>
      </c>
      <c r="AV106" s="9" t="s">
        <v>82</v>
      </c>
      <c r="AW106" s="9" t="s">
        <v>37</v>
      </c>
      <c r="AX106" s="9" t="s">
        <v>80</v>
      </c>
      <c r="AY106" s="227" t="s">
        <v>213</v>
      </c>
    </row>
    <row r="107" s="1" customFormat="1" ht="25.5" customHeight="1">
      <c r="B107" s="43"/>
      <c r="C107" s="238" t="s">
        <v>256</v>
      </c>
      <c r="D107" s="238" t="s">
        <v>232</v>
      </c>
      <c r="E107" s="239" t="s">
        <v>329</v>
      </c>
      <c r="F107" s="240" t="s">
        <v>330</v>
      </c>
      <c r="G107" s="241" t="s">
        <v>221</v>
      </c>
      <c r="H107" s="242">
        <v>8</v>
      </c>
      <c r="I107" s="243"/>
      <c r="J107" s="244">
        <f>ROUND(I107*H107,2)</f>
        <v>0</v>
      </c>
      <c r="K107" s="240" t="s">
        <v>211</v>
      </c>
      <c r="L107" s="245"/>
      <c r="M107" s="246" t="s">
        <v>21</v>
      </c>
      <c r="N107" s="247" t="s">
        <v>44</v>
      </c>
      <c r="O107" s="44"/>
      <c r="P107" s="211">
        <f>O107*H107</f>
        <v>0</v>
      </c>
      <c r="Q107" s="211">
        <v>0.06021</v>
      </c>
      <c r="R107" s="211">
        <f>Q107*H107</f>
        <v>0.48168</v>
      </c>
      <c r="S107" s="211">
        <v>0</v>
      </c>
      <c r="T107" s="212">
        <f>S107*H107</f>
        <v>0</v>
      </c>
      <c r="AR107" s="21" t="s">
        <v>235</v>
      </c>
      <c r="AT107" s="21" t="s">
        <v>232</v>
      </c>
      <c r="AU107" s="21" t="s">
        <v>73</v>
      </c>
      <c r="AY107" s="21" t="s">
        <v>213</v>
      </c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21" t="s">
        <v>80</v>
      </c>
      <c r="BK107" s="213">
        <f>ROUND(I107*H107,2)</f>
        <v>0</v>
      </c>
      <c r="BL107" s="21" t="s">
        <v>212</v>
      </c>
      <c r="BM107" s="21" t="s">
        <v>331</v>
      </c>
    </row>
    <row r="108" s="10" customFormat="1">
      <c r="B108" s="228"/>
      <c r="C108" s="229"/>
      <c r="D108" s="214" t="s">
        <v>217</v>
      </c>
      <c r="E108" s="230" t="s">
        <v>21</v>
      </c>
      <c r="F108" s="231" t="s">
        <v>328</v>
      </c>
      <c r="G108" s="229"/>
      <c r="H108" s="230" t="s">
        <v>21</v>
      </c>
      <c r="I108" s="232"/>
      <c r="J108" s="229"/>
      <c r="K108" s="229"/>
      <c r="L108" s="233"/>
      <c r="M108" s="234"/>
      <c r="N108" s="235"/>
      <c r="O108" s="235"/>
      <c r="P108" s="235"/>
      <c r="Q108" s="235"/>
      <c r="R108" s="235"/>
      <c r="S108" s="235"/>
      <c r="T108" s="236"/>
      <c r="AT108" s="237" t="s">
        <v>217</v>
      </c>
      <c r="AU108" s="237" t="s">
        <v>73</v>
      </c>
      <c r="AV108" s="10" t="s">
        <v>80</v>
      </c>
      <c r="AW108" s="10" t="s">
        <v>37</v>
      </c>
      <c r="AX108" s="10" t="s">
        <v>73</v>
      </c>
      <c r="AY108" s="237" t="s">
        <v>213</v>
      </c>
    </row>
    <row r="109" s="9" customFormat="1">
      <c r="B109" s="217"/>
      <c r="C109" s="218"/>
      <c r="D109" s="214" t="s">
        <v>217</v>
      </c>
      <c r="E109" s="219" t="s">
        <v>21</v>
      </c>
      <c r="F109" s="220" t="s">
        <v>235</v>
      </c>
      <c r="G109" s="218"/>
      <c r="H109" s="221">
        <v>8</v>
      </c>
      <c r="I109" s="222"/>
      <c r="J109" s="218"/>
      <c r="K109" s="218"/>
      <c r="L109" s="223"/>
      <c r="M109" s="224"/>
      <c r="N109" s="225"/>
      <c r="O109" s="225"/>
      <c r="P109" s="225"/>
      <c r="Q109" s="225"/>
      <c r="R109" s="225"/>
      <c r="S109" s="225"/>
      <c r="T109" s="226"/>
      <c r="AT109" s="227" t="s">
        <v>217</v>
      </c>
      <c r="AU109" s="227" t="s">
        <v>73</v>
      </c>
      <c r="AV109" s="9" t="s">
        <v>82</v>
      </c>
      <c r="AW109" s="9" t="s">
        <v>37</v>
      </c>
      <c r="AX109" s="9" t="s">
        <v>80</v>
      </c>
      <c r="AY109" s="227" t="s">
        <v>213</v>
      </c>
    </row>
    <row r="110" s="1" customFormat="1" ht="76.5" customHeight="1">
      <c r="B110" s="43"/>
      <c r="C110" s="202" t="s">
        <v>175</v>
      </c>
      <c r="D110" s="202" t="s">
        <v>207</v>
      </c>
      <c r="E110" s="203" t="s">
        <v>332</v>
      </c>
      <c r="F110" s="204" t="s">
        <v>333</v>
      </c>
      <c r="G110" s="205" t="s">
        <v>250</v>
      </c>
      <c r="H110" s="206">
        <v>5</v>
      </c>
      <c r="I110" s="207"/>
      <c r="J110" s="208">
        <f>ROUND(I110*H110,2)</f>
        <v>0</v>
      </c>
      <c r="K110" s="204" t="s">
        <v>211</v>
      </c>
      <c r="L110" s="69"/>
      <c r="M110" s="209" t="s">
        <v>21</v>
      </c>
      <c r="N110" s="210" t="s">
        <v>44</v>
      </c>
      <c r="O110" s="44"/>
      <c r="P110" s="211">
        <f>O110*H110</f>
        <v>0</v>
      </c>
      <c r="Q110" s="211">
        <v>0</v>
      </c>
      <c r="R110" s="211">
        <f>Q110*H110</f>
        <v>0</v>
      </c>
      <c r="S110" s="211">
        <v>0</v>
      </c>
      <c r="T110" s="212">
        <f>S110*H110</f>
        <v>0</v>
      </c>
      <c r="AR110" s="21" t="s">
        <v>212</v>
      </c>
      <c r="AT110" s="21" t="s">
        <v>207</v>
      </c>
      <c r="AU110" s="21" t="s">
        <v>73</v>
      </c>
      <c r="AY110" s="21" t="s">
        <v>213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21" t="s">
        <v>80</v>
      </c>
      <c r="BK110" s="213">
        <f>ROUND(I110*H110,2)</f>
        <v>0</v>
      </c>
      <c r="BL110" s="21" t="s">
        <v>212</v>
      </c>
      <c r="BM110" s="21" t="s">
        <v>334</v>
      </c>
    </row>
    <row r="111" s="1" customFormat="1">
      <c r="B111" s="43"/>
      <c r="C111" s="71"/>
      <c r="D111" s="214" t="s">
        <v>215</v>
      </c>
      <c r="E111" s="71"/>
      <c r="F111" s="215" t="s">
        <v>252</v>
      </c>
      <c r="G111" s="71"/>
      <c r="H111" s="71"/>
      <c r="I111" s="186"/>
      <c r="J111" s="71"/>
      <c r="K111" s="71"/>
      <c r="L111" s="69"/>
      <c r="M111" s="216"/>
      <c r="N111" s="44"/>
      <c r="O111" s="44"/>
      <c r="P111" s="44"/>
      <c r="Q111" s="44"/>
      <c r="R111" s="44"/>
      <c r="S111" s="44"/>
      <c r="T111" s="92"/>
      <c r="AT111" s="21" t="s">
        <v>215</v>
      </c>
      <c r="AU111" s="21" t="s">
        <v>73</v>
      </c>
    </row>
    <row r="112" s="9" customFormat="1">
      <c r="B112" s="217"/>
      <c r="C112" s="218"/>
      <c r="D112" s="214" t="s">
        <v>217</v>
      </c>
      <c r="E112" s="219" t="s">
        <v>21</v>
      </c>
      <c r="F112" s="220" t="s">
        <v>237</v>
      </c>
      <c r="G112" s="218"/>
      <c r="H112" s="221">
        <v>5</v>
      </c>
      <c r="I112" s="222"/>
      <c r="J112" s="218"/>
      <c r="K112" s="218"/>
      <c r="L112" s="223"/>
      <c r="M112" s="224"/>
      <c r="N112" s="225"/>
      <c r="O112" s="225"/>
      <c r="P112" s="225"/>
      <c r="Q112" s="225"/>
      <c r="R112" s="225"/>
      <c r="S112" s="225"/>
      <c r="T112" s="226"/>
      <c r="AT112" s="227" t="s">
        <v>217</v>
      </c>
      <c r="AU112" s="227" t="s">
        <v>73</v>
      </c>
      <c r="AV112" s="9" t="s">
        <v>82</v>
      </c>
      <c r="AW112" s="9" t="s">
        <v>37</v>
      </c>
      <c r="AX112" s="9" t="s">
        <v>80</v>
      </c>
      <c r="AY112" s="227" t="s">
        <v>213</v>
      </c>
    </row>
    <row r="113" s="1" customFormat="1" ht="76.5" customHeight="1">
      <c r="B113" s="43"/>
      <c r="C113" s="202" t="s">
        <v>265</v>
      </c>
      <c r="D113" s="202" t="s">
        <v>207</v>
      </c>
      <c r="E113" s="203" t="s">
        <v>253</v>
      </c>
      <c r="F113" s="204" t="s">
        <v>254</v>
      </c>
      <c r="G113" s="205" t="s">
        <v>250</v>
      </c>
      <c r="H113" s="206">
        <v>2</v>
      </c>
      <c r="I113" s="207"/>
      <c r="J113" s="208">
        <f>ROUND(I113*H113,2)</f>
        <v>0</v>
      </c>
      <c r="K113" s="204" t="s">
        <v>211</v>
      </c>
      <c r="L113" s="69"/>
      <c r="M113" s="209" t="s">
        <v>21</v>
      </c>
      <c r="N113" s="210" t="s">
        <v>44</v>
      </c>
      <c r="O113" s="44"/>
      <c r="P113" s="211">
        <f>O113*H113</f>
        <v>0</v>
      </c>
      <c r="Q113" s="211">
        <v>0</v>
      </c>
      <c r="R113" s="211">
        <f>Q113*H113</f>
        <v>0</v>
      </c>
      <c r="S113" s="211">
        <v>0</v>
      </c>
      <c r="T113" s="212">
        <f>S113*H113</f>
        <v>0</v>
      </c>
      <c r="AR113" s="21" t="s">
        <v>212</v>
      </c>
      <c r="AT113" s="21" t="s">
        <v>207</v>
      </c>
      <c r="AU113" s="21" t="s">
        <v>73</v>
      </c>
      <c r="AY113" s="21" t="s">
        <v>213</v>
      </c>
      <c r="BE113" s="213">
        <f>IF(N113="základní",J113,0)</f>
        <v>0</v>
      </c>
      <c r="BF113" s="213">
        <f>IF(N113="snížená",J113,0)</f>
        <v>0</v>
      </c>
      <c r="BG113" s="213">
        <f>IF(N113="zákl. přenesená",J113,0)</f>
        <v>0</v>
      </c>
      <c r="BH113" s="213">
        <f>IF(N113="sníž. přenesená",J113,0)</f>
        <v>0</v>
      </c>
      <c r="BI113" s="213">
        <f>IF(N113="nulová",J113,0)</f>
        <v>0</v>
      </c>
      <c r="BJ113" s="21" t="s">
        <v>80</v>
      </c>
      <c r="BK113" s="213">
        <f>ROUND(I113*H113,2)</f>
        <v>0</v>
      </c>
      <c r="BL113" s="21" t="s">
        <v>212</v>
      </c>
      <c r="BM113" s="21" t="s">
        <v>335</v>
      </c>
    </row>
    <row r="114" s="1" customFormat="1">
      <c r="B114" s="43"/>
      <c r="C114" s="71"/>
      <c r="D114" s="214" t="s">
        <v>215</v>
      </c>
      <c r="E114" s="71"/>
      <c r="F114" s="215" t="s">
        <v>252</v>
      </c>
      <c r="G114" s="71"/>
      <c r="H114" s="71"/>
      <c r="I114" s="186"/>
      <c r="J114" s="71"/>
      <c r="K114" s="71"/>
      <c r="L114" s="69"/>
      <c r="M114" s="216"/>
      <c r="N114" s="44"/>
      <c r="O114" s="44"/>
      <c r="P114" s="44"/>
      <c r="Q114" s="44"/>
      <c r="R114" s="44"/>
      <c r="S114" s="44"/>
      <c r="T114" s="92"/>
      <c r="AT114" s="21" t="s">
        <v>215</v>
      </c>
      <c r="AU114" s="21" t="s">
        <v>73</v>
      </c>
    </row>
    <row r="115" s="9" customFormat="1">
      <c r="B115" s="217"/>
      <c r="C115" s="218"/>
      <c r="D115" s="214" t="s">
        <v>217</v>
      </c>
      <c r="E115" s="219" t="s">
        <v>21</v>
      </c>
      <c r="F115" s="220" t="s">
        <v>82</v>
      </c>
      <c r="G115" s="218"/>
      <c r="H115" s="221">
        <v>2</v>
      </c>
      <c r="I115" s="222"/>
      <c r="J115" s="218"/>
      <c r="K115" s="218"/>
      <c r="L115" s="223"/>
      <c r="M115" s="224"/>
      <c r="N115" s="225"/>
      <c r="O115" s="225"/>
      <c r="P115" s="225"/>
      <c r="Q115" s="225"/>
      <c r="R115" s="225"/>
      <c r="S115" s="225"/>
      <c r="T115" s="226"/>
      <c r="AT115" s="227" t="s">
        <v>217</v>
      </c>
      <c r="AU115" s="227" t="s">
        <v>73</v>
      </c>
      <c r="AV115" s="9" t="s">
        <v>82</v>
      </c>
      <c r="AW115" s="9" t="s">
        <v>37</v>
      </c>
      <c r="AX115" s="9" t="s">
        <v>80</v>
      </c>
      <c r="AY115" s="227" t="s">
        <v>213</v>
      </c>
    </row>
    <row r="116" s="1" customFormat="1" ht="76.5" customHeight="1">
      <c r="B116" s="43"/>
      <c r="C116" s="202" t="s">
        <v>270</v>
      </c>
      <c r="D116" s="202" t="s">
        <v>207</v>
      </c>
      <c r="E116" s="203" t="s">
        <v>257</v>
      </c>
      <c r="F116" s="204" t="s">
        <v>258</v>
      </c>
      <c r="G116" s="205" t="s">
        <v>250</v>
      </c>
      <c r="H116" s="206">
        <v>1</v>
      </c>
      <c r="I116" s="207"/>
      <c r="J116" s="208">
        <f>ROUND(I116*H116,2)</f>
        <v>0</v>
      </c>
      <c r="K116" s="204" t="s">
        <v>211</v>
      </c>
      <c r="L116" s="69"/>
      <c r="M116" s="209" t="s">
        <v>21</v>
      </c>
      <c r="N116" s="210" t="s">
        <v>44</v>
      </c>
      <c r="O116" s="44"/>
      <c r="P116" s="211">
        <f>O116*H116</f>
        <v>0</v>
      </c>
      <c r="Q116" s="211">
        <v>0</v>
      </c>
      <c r="R116" s="211">
        <f>Q116*H116</f>
        <v>0</v>
      </c>
      <c r="S116" s="211">
        <v>0</v>
      </c>
      <c r="T116" s="212">
        <f>S116*H116</f>
        <v>0</v>
      </c>
      <c r="AR116" s="21" t="s">
        <v>212</v>
      </c>
      <c r="AT116" s="21" t="s">
        <v>207</v>
      </c>
      <c r="AU116" s="21" t="s">
        <v>73</v>
      </c>
      <c r="AY116" s="21" t="s">
        <v>213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21" t="s">
        <v>80</v>
      </c>
      <c r="BK116" s="213">
        <f>ROUND(I116*H116,2)</f>
        <v>0</v>
      </c>
      <c r="BL116" s="21" t="s">
        <v>212</v>
      </c>
      <c r="BM116" s="21" t="s">
        <v>336</v>
      </c>
    </row>
    <row r="117" s="1" customFormat="1">
      <c r="B117" s="43"/>
      <c r="C117" s="71"/>
      <c r="D117" s="214" t="s">
        <v>215</v>
      </c>
      <c r="E117" s="71"/>
      <c r="F117" s="215" t="s">
        <v>252</v>
      </c>
      <c r="G117" s="71"/>
      <c r="H117" s="71"/>
      <c r="I117" s="186"/>
      <c r="J117" s="71"/>
      <c r="K117" s="71"/>
      <c r="L117" s="69"/>
      <c r="M117" s="216"/>
      <c r="N117" s="44"/>
      <c r="O117" s="44"/>
      <c r="P117" s="44"/>
      <c r="Q117" s="44"/>
      <c r="R117" s="44"/>
      <c r="S117" s="44"/>
      <c r="T117" s="92"/>
      <c r="AT117" s="21" t="s">
        <v>215</v>
      </c>
      <c r="AU117" s="21" t="s">
        <v>73</v>
      </c>
    </row>
    <row r="118" s="9" customFormat="1">
      <c r="B118" s="217"/>
      <c r="C118" s="218"/>
      <c r="D118" s="214" t="s">
        <v>217</v>
      </c>
      <c r="E118" s="219" t="s">
        <v>21</v>
      </c>
      <c r="F118" s="220" t="s">
        <v>80</v>
      </c>
      <c r="G118" s="218"/>
      <c r="H118" s="221">
        <v>1</v>
      </c>
      <c r="I118" s="222"/>
      <c r="J118" s="218"/>
      <c r="K118" s="218"/>
      <c r="L118" s="223"/>
      <c r="M118" s="224"/>
      <c r="N118" s="225"/>
      <c r="O118" s="225"/>
      <c r="P118" s="225"/>
      <c r="Q118" s="225"/>
      <c r="R118" s="225"/>
      <c r="S118" s="225"/>
      <c r="T118" s="226"/>
      <c r="AT118" s="227" t="s">
        <v>217</v>
      </c>
      <c r="AU118" s="227" t="s">
        <v>73</v>
      </c>
      <c r="AV118" s="9" t="s">
        <v>82</v>
      </c>
      <c r="AW118" s="9" t="s">
        <v>37</v>
      </c>
      <c r="AX118" s="9" t="s">
        <v>80</v>
      </c>
      <c r="AY118" s="227" t="s">
        <v>213</v>
      </c>
    </row>
    <row r="119" s="1" customFormat="1" ht="102" customHeight="1">
      <c r="B119" s="43"/>
      <c r="C119" s="202" t="s">
        <v>275</v>
      </c>
      <c r="D119" s="202" t="s">
        <v>207</v>
      </c>
      <c r="E119" s="203" t="s">
        <v>337</v>
      </c>
      <c r="F119" s="204" t="s">
        <v>338</v>
      </c>
      <c r="G119" s="205" t="s">
        <v>250</v>
      </c>
      <c r="H119" s="206">
        <v>3</v>
      </c>
      <c r="I119" s="207"/>
      <c r="J119" s="208">
        <f>ROUND(I119*H119,2)</f>
        <v>0</v>
      </c>
      <c r="K119" s="204" t="s">
        <v>211</v>
      </c>
      <c r="L119" s="69"/>
      <c r="M119" s="209" t="s">
        <v>21</v>
      </c>
      <c r="N119" s="210" t="s">
        <v>44</v>
      </c>
      <c r="O119" s="44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AR119" s="21" t="s">
        <v>212</v>
      </c>
      <c r="AT119" s="21" t="s">
        <v>207</v>
      </c>
      <c r="AU119" s="21" t="s">
        <v>73</v>
      </c>
      <c r="AY119" s="21" t="s">
        <v>213</v>
      </c>
      <c r="BE119" s="213">
        <f>IF(N119="základní",J119,0)</f>
        <v>0</v>
      </c>
      <c r="BF119" s="213">
        <f>IF(N119="snížená",J119,0)</f>
        <v>0</v>
      </c>
      <c r="BG119" s="213">
        <f>IF(N119="zákl. přenesená",J119,0)</f>
        <v>0</v>
      </c>
      <c r="BH119" s="213">
        <f>IF(N119="sníž. přenesená",J119,0)</f>
        <v>0</v>
      </c>
      <c r="BI119" s="213">
        <f>IF(N119="nulová",J119,0)</f>
        <v>0</v>
      </c>
      <c r="BJ119" s="21" t="s">
        <v>80</v>
      </c>
      <c r="BK119" s="213">
        <f>ROUND(I119*H119,2)</f>
        <v>0</v>
      </c>
      <c r="BL119" s="21" t="s">
        <v>212</v>
      </c>
      <c r="BM119" s="21" t="s">
        <v>339</v>
      </c>
    </row>
    <row r="120" s="1" customFormat="1">
      <c r="B120" s="43"/>
      <c r="C120" s="71"/>
      <c r="D120" s="214" t="s">
        <v>215</v>
      </c>
      <c r="E120" s="71"/>
      <c r="F120" s="215" t="s">
        <v>340</v>
      </c>
      <c r="G120" s="71"/>
      <c r="H120" s="71"/>
      <c r="I120" s="186"/>
      <c r="J120" s="71"/>
      <c r="K120" s="71"/>
      <c r="L120" s="69"/>
      <c r="M120" s="216"/>
      <c r="N120" s="44"/>
      <c r="O120" s="44"/>
      <c r="P120" s="44"/>
      <c r="Q120" s="44"/>
      <c r="R120" s="44"/>
      <c r="S120" s="44"/>
      <c r="T120" s="92"/>
      <c r="AT120" s="21" t="s">
        <v>215</v>
      </c>
      <c r="AU120" s="21" t="s">
        <v>73</v>
      </c>
    </row>
    <row r="121" s="9" customFormat="1">
      <c r="B121" s="217"/>
      <c r="C121" s="218"/>
      <c r="D121" s="214" t="s">
        <v>217</v>
      </c>
      <c r="E121" s="219" t="s">
        <v>21</v>
      </c>
      <c r="F121" s="220" t="s">
        <v>226</v>
      </c>
      <c r="G121" s="218"/>
      <c r="H121" s="221">
        <v>3</v>
      </c>
      <c r="I121" s="222"/>
      <c r="J121" s="218"/>
      <c r="K121" s="218"/>
      <c r="L121" s="223"/>
      <c r="M121" s="224"/>
      <c r="N121" s="225"/>
      <c r="O121" s="225"/>
      <c r="P121" s="225"/>
      <c r="Q121" s="225"/>
      <c r="R121" s="225"/>
      <c r="S121" s="225"/>
      <c r="T121" s="226"/>
      <c r="AT121" s="227" t="s">
        <v>217</v>
      </c>
      <c r="AU121" s="227" t="s">
        <v>73</v>
      </c>
      <c r="AV121" s="9" t="s">
        <v>82</v>
      </c>
      <c r="AW121" s="9" t="s">
        <v>37</v>
      </c>
      <c r="AX121" s="9" t="s">
        <v>80</v>
      </c>
      <c r="AY121" s="227" t="s">
        <v>213</v>
      </c>
    </row>
    <row r="122" s="1" customFormat="1" ht="76.5" customHeight="1">
      <c r="B122" s="43"/>
      <c r="C122" s="202" t="s">
        <v>279</v>
      </c>
      <c r="D122" s="202" t="s">
        <v>207</v>
      </c>
      <c r="E122" s="203" t="s">
        <v>260</v>
      </c>
      <c r="F122" s="204" t="s">
        <v>261</v>
      </c>
      <c r="G122" s="205" t="s">
        <v>221</v>
      </c>
      <c r="H122" s="206">
        <v>800</v>
      </c>
      <c r="I122" s="207"/>
      <c r="J122" s="208">
        <f>ROUND(I122*H122,2)</f>
        <v>0</v>
      </c>
      <c r="K122" s="204" t="s">
        <v>211</v>
      </c>
      <c r="L122" s="69"/>
      <c r="M122" s="209" t="s">
        <v>21</v>
      </c>
      <c r="N122" s="210" t="s">
        <v>44</v>
      </c>
      <c r="O122" s="44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AR122" s="21" t="s">
        <v>212</v>
      </c>
      <c r="AT122" s="21" t="s">
        <v>207</v>
      </c>
      <c r="AU122" s="21" t="s">
        <v>73</v>
      </c>
      <c r="AY122" s="21" t="s">
        <v>213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21" t="s">
        <v>80</v>
      </c>
      <c r="BK122" s="213">
        <f>ROUND(I122*H122,2)</f>
        <v>0</v>
      </c>
      <c r="BL122" s="21" t="s">
        <v>212</v>
      </c>
      <c r="BM122" s="21" t="s">
        <v>341</v>
      </c>
    </row>
    <row r="123" s="1" customFormat="1">
      <c r="B123" s="43"/>
      <c r="C123" s="71"/>
      <c r="D123" s="214" t="s">
        <v>215</v>
      </c>
      <c r="E123" s="71"/>
      <c r="F123" s="215" t="s">
        <v>263</v>
      </c>
      <c r="G123" s="71"/>
      <c r="H123" s="71"/>
      <c r="I123" s="186"/>
      <c r="J123" s="71"/>
      <c r="K123" s="71"/>
      <c r="L123" s="69"/>
      <c r="M123" s="216"/>
      <c r="N123" s="44"/>
      <c r="O123" s="44"/>
      <c r="P123" s="44"/>
      <c r="Q123" s="44"/>
      <c r="R123" s="44"/>
      <c r="S123" s="44"/>
      <c r="T123" s="92"/>
      <c r="AT123" s="21" t="s">
        <v>215</v>
      </c>
      <c r="AU123" s="21" t="s">
        <v>73</v>
      </c>
    </row>
    <row r="124" s="9" customFormat="1">
      <c r="B124" s="217"/>
      <c r="C124" s="218"/>
      <c r="D124" s="214" t="s">
        <v>217</v>
      </c>
      <c r="E124" s="219" t="s">
        <v>21</v>
      </c>
      <c r="F124" s="220" t="s">
        <v>342</v>
      </c>
      <c r="G124" s="218"/>
      <c r="H124" s="221">
        <v>800</v>
      </c>
      <c r="I124" s="222"/>
      <c r="J124" s="218"/>
      <c r="K124" s="218"/>
      <c r="L124" s="223"/>
      <c r="M124" s="224"/>
      <c r="N124" s="225"/>
      <c r="O124" s="225"/>
      <c r="P124" s="225"/>
      <c r="Q124" s="225"/>
      <c r="R124" s="225"/>
      <c r="S124" s="225"/>
      <c r="T124" s="226"/>
      <c r="AT124" s="227" t="s">
        <v>217</v>
      </c>
      <c r="AU124" s="227" t="s">
        <v>73</v>
      </c>
      <c r="AV124" s="9" t="s">
        <v>82</v>
      </c>
      <c r="AW124" s="9" t="s">
        <v>37</v>
      </c>
      <c r="AX124" s="9" t="s">
        <v>80</v>
      </c>
      <c r="AY124" s="227" t="s">
        <v>213</v>
      </c>
    </row>
    <row r="125" s="1" customFormat="1" ht="63.75" customHeight="1">
      <c r="B125" s="43"/>
      <c r="C125" s="202" t="s">
        <v>10</v>
      </c>
      <c r="D125" s="202" t="s">
        <v>207</v>
      </c>
      <c r="E125" s="203" t="s">
        <v>266</v>
      </c>
      <c r="F125" s="204" t="s">
        <v>267</v>
      </c>
      <c r="G125" s="205" t="s">
        <v>250</v>
      </c>
      <c r="H125" s="206">
        <v>2</v>
      </c>
      <c r="I125" s="207"/>
      <c r="J125" s="208">
        <f>ROUND(I125*H125,2)</f>
        <v>0</v>
      </c>
      <c r="K125" s="204" t="s">
        <v>211</v>
      </c>
      <c r="L125" s="69"/>
      <c r="M125" s="209" t="s">
        <v>21</v>
      </c>
      <c r="N125" s="210" t="s">
        <v>44</v>
      </c>
      <c r="O125" s="44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AR125" s="21" t="s">
        <v>212</v>
      </c>
      <c r="AT125" s="21" t="s">
        <v>207</v>
      </c>
      <c r="AU125" s="21" t="s">
        <v>73</v>
      </c>
      <c r="AY125" s="21" t="s">
        <v>213</v>
      </c>
      <c r="BE125" s="213">
        <f>IF(N125="základní",J125,0)</f>
        <v>0</v>
      </c>
      <c r="BF125" s="213">
        <f>IF(N125="snížená",J125,0)</f>
        <v>0</v>
      </c>
      <c r="BG125" s="213">
        <f>IF(N125="zákl. přenesená",J125,0)</f>
        <v>0</v>
      </c>
      <c r="BH125" s="213">
        <f>IF(N125="sníž. přenesená",J125,0)</f>
        <v>0</v>
      </c>
      <c r="BI125" s="213">
        <f>IF(N125="nulová",J125,0)</f>
        <v>0</v>
      </c>
      <c r="BJ125" s="21" t="s">
        <v>80</v>
      </c>
      <c r="BK125" s="213">
        <f>ROUND(I125*H125,2)</f>
        <v>0</v>
      </c>
      <c r="BL125" s="21" t="s">
        <v>212</v>
      </c>
      <c r="BM125" s="21" t="s">
        <v>343</v>
      </c>
    </row>
    <row r="126" s="1" customFormat="1">
      <c r="B126" s="43"/>
      <c r="C126" s="71"/>
      <c r="D126" s="214" t="s">
        <v>215</v>
      </c>
      <c r="E126" s="71"/>
      <c r="F126" s="215" t="s">
        <v>269</v>
      </c>
      <c r="G126" s="71"/>
      <c r="H126" s="71"/>
      <c r="I126" s="186"/>
      <c r="J126" s="71"/>
      <c r="K126" s="71"/>
      <c r="L126" s="69"/>
      <c r="M126" s="216"/>
      <c r="N126" s="44"/>
      <c r="O126" s="44"/>
      <c r="P126" s="44"/>
      <c r="Q126" s="44"/>
      <c r="R126" s="44"/>
      <c r="S126" s="44"/>
      <c r="T126" s="92"/>
      <c r="AT126" s="21" t="s">
        <v>215</v>
      </c>
      <c r="AU126" s="21" t="s">
        <v>73</v>
      </c>
    </row>
    <row r="127" s="9" customFormat="1">
      <c r="B127" s="217"/>
      <c r="C127" s="218"/>
      <c r="D127" s="214" t="s">
        <v>217</v>
      </c>
      <c r="E127" s="219" t="s">
        <v>21</v>
      </c>
      <c r="F127" s="220" t="s">
        <v>82</v>
      </c>
      <c r="G127" s="218"/>
      <c r="H127" s="221">
        <v>2</v>
      </c>
      <c r="I127" s="222"/>
      <c r="J127" s="218"/>
      <c r="K127" s="218"/>
      <c r="L127" s="223"/>
      <c r="M127" s="224"/>
      <c r="N127" s="225"/>
      <c r="O127" s="225"/>
      <c r="P127" s="225"/>
      <c r="Q127" s="225"/>
      <c r="R127" s="225"/>
      <c r="S127" s="225"/>
      <c r="T127" s="226"/>
      <c r="AT127" s="227" t="s">
        <v>217</v>
      </c>
      <c r="AU127" s="227" t="s">
        <v>73</v>
      </c>
      <c r="AV127" s="9" t="s">
        <v>82</v>
      </c>
      <c r="AW127" s="9" t="s">
        <v>37</v>
      </c>
      <c r="AX127" s="9" t="s">
        <v>80</v>
      </c>
      <c r="AY127" s="227" t="s">
        <v>213</v>
      </c>
    </row>
    <row r="128" s="1" customFormat="1" ht="16.5" customHeight="1">
      <c r="B128" s="43"/>
      <c r="C128" s="202" t="s">
        <v>290</v>
      </c>
      <c r="D128" s="202" t="s">
        <v>207</v>
      </c>
      <c r="E128" s="203" t="s">
        <v>344</v>
      </c>
      <c r="F128" s="204" t="s">
        <v>345</v>
      </c>
      <c r="G128" s="205" t="s">
        <v>210</v>
      </c>
      <c r="H128" s="206">
        <v>2</v>
      </c>
      <c r="I128" s="207"/>
      <c r="J128" s="208">
        <f>ROUND(I128*H128,2)</f>
        <v>0</v>
      </c>
      <c r="K128" s="204" t="s">
        <v>211</v>
      </c>
      <c r="L128" s="69"/>
      <c r="M128" s="209" t="s">
        <v>21</v>
      </c>
      <c r="N128" s="210" t="s">
        <v>44</v>
      </c>
      <c r="O128" s="44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AR128" s="21" t="s">
        <v>212</v>
      </c>
      <c r="AT128" s="21" t="s">
        <v>207</v>
      </c>
      <c r="AU128" s="21" t="s">
        <v>73</v>
      </c>
      <c r="AY128" s="21" t="s">
        <v>213</v>
      </c>
      <c r="BE128" s="213">
        <f>IF(N128="základní",J128,0)</f>
        <v>0</v>
      </c>
      <c r="BF128" s="213">
        <f>IF(N128="snížená",J128,0)</f>
        <v>0</v>
      </c>
      <c r="BG128" s="213">
        <f>IF(N128="zákl. přenesená",J128,0)</f>
        <v>0</v>
      </c>
      <c r="BH128" s="213">
        <f>IF(N128="sníž. přenesená",J128,0)</f>
        <v>0</v>
      </c>
      <c r="BI128" s="213">
        <f>IF(N128="nulová",J128,0)</f>
        <v>0</v>
      </c>
      <c r="BJ128" s="21" t="s">
        <v>80</v>
      </c>
      <c r="BK128" s="213">
        <f>ROUND(I128*H128,2)</f>
        <v>0</v>
      </c>
      <c r="BL128" s="21" t="s">
        <v>212</v>
      </c>
      <c r="BM128" s="21" t="s">
        <v>346</v>
      </c>
    </row>
    <row r="129" s="10" customFormat="1">
      <c r="B129" s="228"/>
      <c r="C129" s="229"/>
      <c r="D129" s="214" t="s">
        <v>217</v>
      </c>
      <c r="E129" s="230" t="s">
        <v>21</v>
      </c>
      <c r="F129" s="231" t="s">
        <v>347</v>
      </c>
      <c r="G129" s="229"/>
      <c r="H129" s="230" t="s">
        <v>21</v>
      </c>
      <c r="I129" s="232"/>
      <c r="J129" s="229"/>
      <c r="K129" s="229"/>
      <c r="L129" s="233"/>
      <c r="M129" s="234"/>
      <c r="N129" s="235"/>
      <c r="O129" s="235"/>
      <c r="P129" s="235"/>
      <c r="Q129" s="235"/>
      <c r="R129" s="235"/>
      <c r="S129" s="235"/>
      <c r="T129" s="236"/>
      <c r="AT129" s="237" t="s">
        <v>217</v>
      </c>
      <c r="AU129" s="237" t="s">
        <v>73</v>
      </c>
      <c r="AV129" s="10" t="s">
        <v>80</v>
      </c>
      <c r="AW129" s="10" t="s">
        <v>37</v>
      </c>
      <c r="AX129" s="10" t="s">
        <v>73</v>
      </c>
      <c r="AY129" s="237" t="s">
        <v>213</v>
      </c>
    </row>
    <row r="130" s="9" customFormat="1">
      <c r="B130" s="217"/>
      <c r="C130" s="218"/>
      <c r="D130" s="214" t="s">
        <v>217</v>
      </c>
      <c r="E130" s="219" t="s">
        <v>21</v>
      </c>
      <c r="F130" s="220" t="s">
        <v>82</v>
      </c>
      <c r="G130" s="218"/>
      <c r="H130" s="221">
        <v>2</v>
      </c>
      <c r="I130" s="222"/>
      <c r="J130" s="218"/>
      <c r="K130" s="218"/>
      <c r="L130" s="223"/>
      <c r="M130" s="224"/>
      <c r="N130" s="225"/>
      <c r="O130" s="225"/>
      <c r="P130" s="225"/>
      <c r="Q130" s="225"/>
      <c r="R130" s="225"/>
      <c r="S130" s="225"/>
      <c r="T130" s="226"/>
      <c r="AT130" s="227" t="s">
        <v>217</v>
      </c>
      <c r="AU130" s="227" t="s">
        <v>73</v>
      </c>
      <c r="AV130" s="9" t="s">
        <v>82</v>
      </c>
      <c r="AW130" s="9" t="s">
        <v>37</v>
      </c>
      <c r="AX130" s="9" t="s">
        <v>80</v>
      </c>
      <c r="AY130" s="227" t="s">
        <v>213</v>
      </c>
    </row>
    <row r="131" s="1" customFormat="1" ht="25.5" customHeight="1">
      <c r="B131" s="43"/>
      <c r="C131" s="202" t="s">
        <v>295</v>
      </c>
      <c r="D131" s="202" t="s">
        <v>207</v>
      </c>
      <c r="E131" s="203" t="s">
        <v>348</v>
      </c>
      <c r="F131" s="204" t="s">
        <v>349</v>
      </c>
      <c r="G131" s="205" t="s">
        <v>210</v>
      </c>
      <c r="H131" s="206">
        <v>2</v>
      </c>
      <c r="I131" s="207"/>
      <c r="J131" s="208">
        <f>ROUND(I131*H131,2)</f>
        <v>0</v>
      </c>
      <c r="K131" s="204" t="s">
        <v>211</v>
      </c>
      <c r="L131" s="69"/>
      <c r="M131" s="209" t="s">
        <v>21</v>
      </c>
      <c r="N131" s="210" t="s">
        <v>44</v>
      </c>
      <c r="O131" s="44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AR131" s="21" t="s">
        <v>212</v>
      </c>
      <c r="AT131" s="21" t="s">
        <v>207</v>
      </c>
      <c r="AU131" s="21" t="s">
        <v>73</v>
      </c>
      <c r="AY131" s="21" t="s">
        <v>213</v>
      </c>
      <c r="BE131" s="213">
        <f>IF(N131="základní",J131,0)</f>
        <v>0</v>
      </c>
      <c r="BF131" s="213">
        <f>IF(N131="snížená",J131,0)</f>
        <v>0</v>
      </c>
      <c r="BG131" s="213">
        <f>IF(N131="zákl. přenesená",J131,0)</f>
        <v>0</v>
      </c>
      <c r="BH131" s="213">
        <f>IF(N131="sníž. přenesená",J131,0)</f>
        <v>0</v>
      </c>
      <c r="BI131" s="213">
        <f>IF(N131="nulová",J131,0)</f>
        <v>0</v>
      </c>
      <c r="BJ131" s="21" t="s">
        <v>80</v>
      </c>
      <c r="BK131" s="213">
        <f>ROUND(I131*H131,2)</f>
        <v>0</v>
      </c>
      <c r="BL131" s="21" t="s">
        <v>212</v>
      </c>
      <c r="BM131" s="21" t="s">
        <v>350</v>
      </c>
    </row>
    <row r="132" s="10" customFormat="1">
      <c r="B132" s="228"/>
      <c r="C132" s="229"/>
      <c r="D132" s="214" t="s">
        <v>217</v>
      </c>
      <c r="E132" s="230" t="s">
        <v>21</v>
      </c>
      <c r="F132" s="231" t="s">
        <v>347</v>
      </c>
      <c r="G132" s="229"/>
      <c r="H132" s="230" t="s">
        <v>21</v>
      </c>
      <c r="I132" s="232"/>
      <c r="J132" s="229"/>
      <c r="K132" s="229"/>
      <c r="L132" s="233"/>
      <c r="M132" s="234"/>
      <c r="N132" s="235"/>
      <c r="O132" s="235"/>
      <c r="P132" s="235"/>
      <c r="Q132" s="235"/>
      <c r="R132" s="235"/>
      <c r="S132" s="235"/>
      <c r="T132" s="236"/>
      <c r="AT132" s="237" t="s">
        <v>217</v>
      </c>
      <c r="AU132" s="237" t="s">
        <v>73</v>
      </c>
      <c r="AV132" s="10" t="s">
        <v>80</v>
      </c>
      <c r="AW132" s="10" t="s">
        <v>37</v>
      </c>
      <c r="AX132" s="10" t="s">
        <v>73</v>
      </c>
      <c r="AY132" s="237" t="s">
        <v>213</v>
      </c>
    </row>
    <row r="133" s="9" customFormat="1">
      <c r="B133" s="217"/>
      <c r="C133" s="218"/>
      <c r="D133" s="214" t="s">
        <v>217</v>
      </c>
      <c r="E133" s="219" t="s">
        <v>21</v>
      </c>
      <c r="F133" s="220" t="s">
        <v>82</v>
      </c>
      <c r="G133" s="218"/>
      <c r="H133" s="221">
        <v>2</v>
      </c>
      <c r="I133" s="222"/>
      <c r="J133" s="218"/>
      <c r="K133" s="218"/>
      <c r="L133" s="223"/>
      <c r="M133" s="224"/>
      <c r="N133" s="225"/>
      <c r="O133" s="225"/>
      <c r="P133" s="225"/>
      <c r="Q133" s="225"/>
      <c r="R133" s="225"/>
      <c r="S133" s="225"/>
      <c r="T133" s="226"/>
      <c r="AT133" s="227" t="s">
        <v>217</v>
      </c>
      <c r="AU133" s="227" t="s">
        <v>73</v>
      </c>
      <c r="AV133" s="9" t="s">
        <v>82</v>
      </c>
      <c r="AW133" s="9" t="s">
        <v>37</v>
      </c>
      <c r="AX133" s="9" t="s">
        <v>80</v>
      </c>
      <c r="AY133" s="227" t="s">
        <v>213</v>
      </c>
    </row>
    <row r="134" s="1" customFormat="1" ht="38.25" customHeight="1">
      <c r="B134" s="43"/>
      <c r="C134" s="202" t="s">
        <v>274</v>
      </c>
      <c r="D134" s="202" t="s">
        <v>207</v>
      </c>
      <c r="E134" s="203" t="s">
        <v>271</v>
      </c>
      <c r="F134" s="204" t="s">
        <v>272</v>
      </c>
      <c r="G134" s="205" t="s">
        <v>210</v>
      </c>
      <c r="H134" s="206">
        <v>9</v>
      </c>
      <c r="I134" s="207"/>
      <c r="J134" s="208">
        <f>ROUND(I134*H134,2)</f>
        <v>0</v>
      </c>
      <c r="K134" s="204" t="s">
        <v>211</v>
      </c>
      <c r="L134" s="69"/>
      <c r="M134" s="209" t="s">
        <v>21</v>
      </c>
      <c r="N134" s="210" t="s">
        <v>44</v>
      </c>
      <c r="O134" s="44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AR134" s="21" t="s">
        <v>212</v>
      </c>
      <c r="AT134" s="21" t="s">
        <v>207</v>
      </c>
      <c r="AU134" s="21" t="s">
        <v>73</v>
      </c>
      <c r="AY134" s="21" t="s">
        <v>213</v>
      </c>
      <c r="BE134" s="213">
        <f>IF(N134="základní",J134,0)</f>
        <v>0</v>
      </c>
      <c r="BF134" s="213">
        <f>IF(N134="snížená",J134,0)</f>
        <v>0</v>
      </c>
      <c r="BG134" s="213">
        <f>IF(N134="zákl. přenesená",J134,0)</f>
        <v>0</v>
      </c>
      <c r="BH134" s="213">
        <f>IF(N134="sníž. přenesená",J134,0)</f>
        <v>0</v>
      </c>
      <c r="BI134" s="213">
        <f>IF(N134="nulová",J134,0)</f>
        <v>0</v>
      </c>
      <c r="BJ134" s="21" t="s">
        <v>80</v>
      </c>
      <c r="BK134" s="213">
        <f>ROUND(I134*H134,2)</f>
        <v>0</v>
      </c>
      <c r="BL134" s="21" t="s">
        <v>212</v>
      </c>
      <c r="BM134" s="21" t="s">
        <v>351</v>
      </c>
    </row>
    <row r="135" s="9" customFormat="1">
      <c r="B135" s="217"/>
      <c r="C135" s="218"/>
      <c r="D135" s="214" t="s">
        <v>217</v>
      </c>
      <c r="E135" s="219" t="s">
        <v>21</v>
      </c>
      <c r="F135" s="220" t="s">
        <v>256</v>
      </c>
      <c r="G135" s="218"/>
      <c r="H135" s="221">
        <v>9</v>
      </c>
      <c r="I135" s="222"/>
      <c r="J135" s="218"/>
      <c r="K135" s="218"/>
      <c r="L135" s="223"/>
      <c r="M135" s="224"/>
      <c r="N135" s="225"/>
      <c r="O135" s="225"/>
      <c r="P135" s="225"/>
      <c r="Q135" s="225"/>
      <c r="R135" s="225"/>
      <c r="S135" s="225"/>
      <c r="T135" s="226"/>
      <c r="AT135" s="227" t="s">
        <v>217</v>
      </c>
      <c r="AU135" s="227" t="s">
        <v>73</v>
      </c>
      <c r="AV135" s="9" t="s">
        <v>82</v>
      </c>
      <c r="AW135" s="9" t="s">
        <v>37</v>
      </c>
      <c r="AX135" s="9" t="s">
        <v>80</v>
      </c>
      <c r="AY135" s="227" t="s">
        <v>213</v>
      </c>
    </row>
    <row r="136" s="1" customFormat="1" ht="25.5" customHeight="1">
      <c r="B136" s="43"/>
      <c r="C136" s="202" t="s">
        <v>352</v>
      </c>
      <c r="D136" s="202" t="s">
        <v>207</v>
      </c>
      <c r="E136" s="203" t="s">
        <v>276</v>
      </c>
      <c r="F136" s="204" t="s">
        <v>277</v>
      </c>
      <c r="G136" s="205" t="s">
        <v>210</v>
      </c>
      <c r="H136" s="206">
        <v>9</v>
      </c>
      <c r="I136" s="207"/>
      <c r="J136" s="208">
        <f>ROUND(I136*H136,2)</f>
        <v>0</v>
      </c>
      <c r="K136" s="204" t="s">
        <v>211</v>
      </c>
      <c r="L136" s="69"/>
      <c r="M136" s="209" t="s">
        <v>21</v>
      </c>
      <c r="N136" s="210" t="s">
        <v>44</v>
      </c>
      <c r="O136" s="44"/>
      <c r="P136" s="211">
        <f>O136*H136</f>
        <v>0</v>
      </c>
      <c r="Q136" s="211">
        <v>0</v>
      </c>
      <c r="R136" s="211">
        <f>Q136*H136</f>
        <v>0</v>
      </c>
      <c r="S136" s="211">
        <v>0</v>
      </c>
      <c r="T136" s="212">
        <f>S136*H136</f>
        <v>0</v>
      </c>
      <c r="AR136" s="21" t="s">
        <v>212</v>
      </c>
      <c r="AT136" s="21" t="s">
        <v>207</v>
      </c>
      <c r="AU136" s="21" t="s">
        <v>73</v>
      </c>
      <c r="AY136" s="21" t="s">
        <v>213</v>
      </c>
      <c r="BE136" s="213">
        <f>IF(N136="základní",J136,0)</f>
        <v>0</v>
      </c>
      <c r="BF136" s="213">
        <f>IF(N136="snížená",J136,0)</f>
        <v>0</v>
      </c>
      <c r="BG136" s="213">
        <f>IF(N136="zákl. přenesená",J136,0)</f>
        <v>0</v>
      </c>
      <c r="BH136" s="213">
        <f>IF(N136="sníž. přenesená",J136,0)</f>
        <v>0</v>
      </c>
      <c r="BI136" s="213">
        <f>IF(N136="nulová",J136,0)</f>
        <v>0</v>
      </c>
      <c r="BJ136" s="21" t="s">
        <v>80</v>
      </c>
      <c r="BK136" s="213">
        <f>ROUND(I136*H136,2)</f>
        <v>0</v>
      </c>
      <c r="BL136" s="21" t="s">
        <v>212</v>
      </c>
      <c r="BM136" s="21" t="s">
        <v>353</v>
      </c>
    </row>
    <row r="137" s="9" customFormat="1">
      <c r="B137" s="217"/>
      <c r="C137" s="218"/>
      <c r="D137" s="214" t="s">
        <v>217</v>
      </c>
      <c r="E137" s="219" t="s">
        <v>21</v>
      </c>
      <c r="F137" s="220" t="s">
        <v>256</v>
      </c>
      <c r="G137" s="218"/>
      <c r="H137" s="221">
        <v>9</v>
      </c>
      <c r="I137" s="222"/>
      <c r="J137" s="218"/>
      <c r="K137" s="218"/>
      <c r="L137" s="223"/>
      <c r="M137" s="224"/>
      <c r="N137" s="225"/>
      <c r="O137" s="225"/>
      <c r="P137" s="225"/>
      <c r="Q137" s="225"/>
      <c r="R137" s="225"/>
      <c r="S137" s="225"/>
      <c r="T137" s="226"/>
      <c r="AT137" s="227" t="s">
        <v>217</v>
      </c>
      <c r="AU137" s="227" t="s">
        <v>73</v>
      </c>
      <c r="AV137" s="9" t="s">
        <v>82</v>
      </c>
      <c r="AW137" s="9" t="s">
        <v>37</v>
      </c>
      <c r="AX137" s="9" t="s">
        <v>80</v>
      </c>
      <c r="AY137" s="227" t="s">
        <v>213</v>
      </c>
    </row>
    <row r="138" s="1" customFormat="1" ht="38.25" customHeight="1">
      <c r="B138" s="43"/>
      <c r="C138" s="202" t="s">
        <v>354</v>
      </c>
      <c r="D138" s="202" t="s">
        <v>207</v>
      </c>
      <c r="E138" s="203" t="s">
        <v>291</v>
      </c>
      <c r="F138" s="204" t="s">
        <v>292</v>
      </c>
      <c r="G138" s="205" t="s">
        <v>210</v>
      </c>
      <c r="H138" s="206">
        <v>30</v>
      </c>
      <c r="I138" s="207"/>
      <c r="J138" s="208">
        <f>ROUND(I138*H138,2)</f>
        <v>0</v>
      </c>
      <c r="K138" s="204" t="s">
        <v>211</v>
      </c>
      <c r="L138" s="69"/>
      <c r="M138" s="209" t="s">
        <v>21</v>
      </c>
      <c r="N138" s="210" t="s">
        <v>44</v>
      </c>
      <c r="O138" s="44"/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AR138" s="21" t="s">
        <v>212</v>
      </c>
      <c r="AT138" s="21" t="s">
        <v>207</v>
      </c>
      <c r="AU138" s="21" t="s">
        <v>73</v>
      </c>
      <c r="AY138" s="21" t="s">
        <v>213</v>
      </c>
      <c r="BE138" s="213">
        <f>IF(N138="základní",J138,0)</f>
        <v>0</v>
      </c>
      <c r="BF138" s="213">
        <f>IF(N138="snížená",J138,0)</f>
        <v>0</v>
      </c>
      <c r="BG138" s="213">
        <f>IF(N138="zákl. přenesená",J138,0)</f>
        <v>0</v>
      </c>
      <c r="BH138" s="213">
        <f>IF(N138="sníž. přenesená",J138,0)</f>
        <v>0</v>
      </c>
      <c r="BI138" s="213">
        <f>IF(N138="nulová",J138,0)</f>
        <v>0</v>
      </c>
      <c r="BJ138" s="21" t="s">
        <v>80</v>
      </c>
      <c r="BK138" s="213">
        <f>ROUND(I138*H138,2)</f>
        <v>0</v>
      </c>
      <c r="BL138" s="21" t="s">
        <v>212</v>
      </c>
      <c r="BM138" s="21" t="s">
        <v>355</v>
      </c>
    </row>
    <row r="139" s="1" customFormat="1">
      <c r="B139" s="43"/>
      <c r="C139" s="71"/>
      <c r="D139" s="214" t="s">
        <v>215</v>
      </c>
      <c r="E139" s="71"/>
      <c r="F139" s="215" t="s">
        <v>216</v>
      </c>
      <c r="G139" s="71"/>
      <c r="H139" s="71"/>
      <c r="I139" s="186"/>
      <c r="J139" s="71"/>
      <c r="K139" s="71"/>
      <c r="L139" s="69"/>
      <c r="M139" s="216"/>
      <c r="N139" s="44"/>
      <c r="O139" s="44"/>
      <c r="P139" s="44"/>
      <c r="Q139" s="44"/>
      <c r="R139" s="44"/>
      <c r="S139" s="44"/>
      <c r="T139" s="92"/>
      <c r="AT139" s="21" t="s">
        <v>215</v>
      </c>
      <c r="AU139" s="21" t="s">
        <v>73</v>
      </c>
    </row>
    <row r="140" s="9" customFormat="1">
      <c r="B140" s="217"/>
      <c r="C140" s="218"/>
      <c r="D140" s="214" t="s">
        <v>217</v>
      </c>
      <c r="E140" s="219" t="s">
        <v>21</v>
      </c>
      <c r="F140" s="220" t="s">
        <v>356</v>
      </c>
      <c r="G140" s="218"/>
      <c r="H140" s="221">
        <v>30</v>
      </c>
      <c r="I140" s="222"/>
      <c r="J140" s="218"/>
      <c r="K140" s="218"/>
      <c r="L140" s="223"/>
      <c r="M140" s="224"/>
      <c r="N140" s="225"/>
      <c r="O140" s="225"/>
      <c r="P140" s="225"/>
      <c r="Q140" s="225"/>
      <c r="R140" s="225"/>
      <c r="S140" s="225"/>
      <c r="T140" s="226"/>
      <c r="AT140" s="227" t="s">
        <v>217</v>
      </c>
      <c r="AU140" s="227" t="s">
        <v>73</v>
      </c>
      <c r="AV140" s="9" t="s">
        <v>82</v>
      </c>
      <c r="AW140" s="9" t="s">
        <v>37</v>
      </c>
      <c r="AX140" s="9" t="s">
        <v>80</v>
      </c>
      <c r="AY140" s="227" t="s">
        <v>213</v>
      </c>
    </row>
    <row r="141" s="1" customFormat="1" ht="63.75" customHeight="1">
      <c r="B141" s="43"/>
      <c r="C141" s="202" t="s">
        <v>9</v>
      </c>
      <c r="D141" s="202" t="s">
        <v>207</v>
      </c>
      <c r="E141" s="203" t="s">
        <v>296</v>
      </c>
      <c r="F141" s="204" t="s">
        <v>297</v>
      </c>
      <c r="G141" s="205" t="s">
        <v>298</v>
      </c>
      <c r="H141" s="206">
        <v>23.096</v>
      </c>
      <c r="I141" s="207"/>
      <c r="J141" s="208">
        <f>ROUND(I141*H141,2)</f>
        <v>0</v>
      </c>
      <c r="K141" s="204" t="s">
        <v>211</v>
      </c>
      <c r="L141" s="69"/>
      <c r="M141" s="209" t="s">
        <v>21</v>
      </c>
      <c r="N141" s="210" t="s">
        <v>44</v>
      </c>
      <c r="O141" s="44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AR141" s="21" t="s">
        <v>212</v>
      </c>
      <c r="AT141" s="21" t="s">
        <v>207</v>
      </c>
      <c r="AU141" s="21" t="s">
        <v>73</v>
      </c>
      <c r="AY141" s="21" t="s">
        <v>213</v>
      </c>
      <c r="BE141" s="213">
        <f>IF(N141="základní",J141,0)</f>
        <v>0</v>
      </c>
      <c r="BF141" s="213">
        <f>IF(N141="snížená",J141,0)</f>
        <v>0</v>
      </c>
      <c r="BG141" s="213">
        <f>IF(N141="zákl. přenesená",J141,0)</f>
        <v>0</v>
      </c>
      <c r="BH141" s="213">
        <f>IF(N141="sníž. přenesená",J141,0)</f>
        <v>0</v>
      </c>
      <c r="BI141" s="213">
        <f>IF(N141="nulová",J141,0)</f>
        <v>0</v>
      </c>
      <c r="BJ141" s="21" t="s">
        <v>80</v>
      </c>
      <c r="BK141" s="213">
        <f>ROUND(I141*H141,2)</f>
        <v>0</v>
      </c>
      <c r="BL141" s="21" t="s">
        <v>212</v>
      </c>
      <c r="BM141" s="21" t="s">
        <v>357</v>
      </c>
    </row>
    <row r="142" s="1" customFormat="1">
      <c r="B142" s="43"/>
      <c r="C142" s="71"/>
      <c r="D142" s="214" t="s">
        <v>215</v>
      </c>
      <c r="E142" s="71"/>
      <c r="F142" s="215" t="s">
        <v>300</v>
      </c>
      <c r="G142" s="71"/>
      <c r="H142" s="71"/>
      <c r="I142" s="186"/>
      <c r="J142" s="71"/>
      <c r="K142" s="71"/>
      <c r="L142" s="69"/>
      <c r="M142" s="216"/>
      <c r="N142" s="44"/>
      <c r="O142" s="44"/>
      <c r="P142" s="44"/>
      <c r="Q142" s="44"/>
      <c r="R142" s="44"/>
      <c r="S142" s="44"/>
      <c r="T142" s="92"/>
      <c r="AT142" s="21" t="s">
        <v>215</v>
      </c>
      <c r="AU142" s="21" t="s">
        <v>73</v>
      </c>
    </row>
    <row r="143" s="10" customFormat="1">
      <c r="B143" s="228"/>
      <c r="C143" s="229"/>
      <c r="D143" s="214" t="s">
        <v>217</v>
      </c>
      <c r="E143" s="230" t="s">
        <v>21</v>
      </c>
      <c r="F143" s="231" t="s">
        <v>301</v>
      </c>
      <c r="G143" s="229"/>
      <c r="H143" s="230" t="s">
        <v>21</v>
      </c>
      <c r="I143" s="232"/>
      <c r="J143" s="229"/>
      <c r="K143" s="229"/>
      <c r="L143" s="233"/>
      <c r="M143" s="234"/>
      <c r="N143" s="235"/>
      <c r="O143" s="235"/>
      <c r="P143" s="235"/>
      <c r="Q143" s="235"/>
      <c r="R143" s="235"/>
      <c r="S143" s="235"/>
      <c r="T143" s="236"/>
      <c r="AT143" s="237" t="s">
        <v>217</v>
      </c>
      <c r="AU143" s="237" t="s">
        <v>73</v>
      </c>
      <c r="AV143" s="10" t="s">
        <v>80</v>
      </c>
      <c r="AW143" s="10" t="s">
        <v>37</v>
      </c>
      <c r="AX143" s="10" t="s">
        <v>73</v>
      </c>
      <c r="AY143" s="237" t="s">
        <v>213</v>
      </c>
    </row>
    <row r="144" s="9" customFormat="1">
      <c r="B144" s="217"/>
      <c r="C144" s="218"/>
      <c r="D144" s="214" t="s">
        <v>217</v>
      </c>
      <c r="E144" s="219" t="s">
        <v>21</v>
      </c>
      <c r="F144" s="220" t="s">
        <v>358</v>
      </c>
      <c r="G144" s="218"/>
      <c r="H144" s="221">
        <v>19.494</v>
      </c>
      <c r="I144" s="222"/>
      <c r="J144" s="218"/>
      <c r="K144" s="218"/>
      <c r="L144" s="223"/>
      <c r="M144" s="224"/>
      <c r="N144" s="225"/>
      <c r="O144" s="225"/>
      <c r="P144" s="225"/>
      <c r="Q144" s="225"/>
      <c r="R144" s="225"/>
      <c r="S144" s="225"/>
      <c r="T144" s="226"/>
      <c r="AT144" s="227" t="s">
        <v>217</v>
      </c>
      <c r="AU144" s="227" t="s">
        <v>73</v>
      </c>
      <c r="AV144" s="9" t="s">
        <v>82</v>
      </c>
      <c r="AW144" s="9" t="s">
        <v>37</v>
      </c>
      <c r="AX144" s="9" t="s">
        <v>73</v>
      </c>
      <c r="AY144" s="227" t="s">
        <v>213</v>
      </c>
    </row>
    <row r="145" s="10" customFormat="1">
      <c r="B145" s="228"/>
      <c r="C145" s="229"/>
      <c r="D145" s="214" t="s">
        <v>217</v>
      </c>
      <c r="E145" s="230" t="s">
        <v>21</v>
      </c>
      <c r="F145" s="231" t="s">
        <v>359</v>
      </c>
      <c r="G145" s="229"/>
      <c r="H145" s="230" t="s">
        <v>21</v>
      </c>
      <c r="I145" s="232"/>
      <c r="J145" s="229"/>
      <c r="K145" s="229"/>
      <c r="L145" s="233"/>
      <c r="M145" s="234"/>
      <c r="N145" s="235"/>
      <c r="O145" s="235"/>
      <c r="P145" s="235"/>
      <c r="Q145" s="235"/>
      <c r="R145" s="235"/>
      <c r="S145" s="235"/>
      <c r="T145" s="236"/>
      <c r="AT145" s="237" t="s">
        <v>217</v>
      </c>
      <c r="AU145" s="237" t="s">
        <v>73</v>
      </c>
      <c r="AV145" s="10" t="s">
        <v>80</v>
      </c>
      <c r="AW145" s="10" t="s">
        <v>37</v>
      </c>
      <c r="AX145" s="10" t="s">
        <v>73</v>
      </c>
      <c r="AY145" s="237" t="s">
        <v>213</v>
      </c>
    </row>
    <row r="146" s="9" customFormat="1">
      <c r="B146" s="217"/>
      <c r="C146" s="218"/>
      <c r="D146" s="214" t="s">
        <v>217</v>
      </c>
      <c r="E146" s="219" t="s">
        <v>21</v>
      </c>
      <c r="F146" s="220" t="s">
        <v>360</v>
      </c>
      <c r="G146" s="218"/>
      <c r="H146" s="221">
        <v>3.6019999999999999</v>
      </c>
      <c r="I146" s="222"/>
      <c r="J146" s="218"/>
      <c r="K146" s="218"/>
      <c r="L146" s="223"/>
      <c r="M146" s="224"/>
      <c r="N146" s="225"/>
      <c r="O146" s="225"/>
      <c r="P146" s="225"/>
      <c r="Q146" s="225"/>
      <c r="R146" s="225"/>
      <c r="S146" s="225"/>
      <c r="T146" s="226"/>
      <c r="AT146" s="227" t="s">
        <v>217</v>
      </c>
      <c r="AU146" s="227" t="s">
        <v>73</v>
      </c>
      <c r="AV146" s="9" t="s">
        <v>82</v>
      </c>
      <c r="AW146" s="9" t="s">
        <v>37</v>
      </c>
      <c r="AX146" s="9" t="s">
        <v>73</v>
      </c>
      <c r="AY146" s="227" t="s">
        <v>213</v>
      </c>
    </row>
    <row r="147" s="11" customFormat="1">
      <c r="B147" s="251"/>
      <c r="C147" s="252"/>
      <c r="D147" s="214" t="s">
        <v>217</v>
      </c>
      <c r="E147" s="253" t="s">
        <v>21</v>
      </c>
      <c r="F147" s="254" t="s">
        <v>361</v>
      </c>
      <c r="G147" s="252"/>
      <c r="H147" s="255">
        <v>23.096</v>
      </c>
      <c r="I147" s="256"/>
      <c r="J147" s="252"/>
      <c r="K147" s="252"/>
      <c r="L147" s="257"/>
      <c r="M147" s="258"/>
      <c r="N147" s="259"/>
      <c r="O147" s="259"/>
      <c r="P147" s="259"/>
      <c r="Q147" s="259"/>
      <c r="R147" s="259"/>
      <c r="S147" s="259"/>
      <c r="T147" s="260"/>
      <c r="AT147" s="261" t="s">
        <v>217</v>
      </c>
      <c r="AU147" s="261" t="s">
        <v>73</v>
      </c>
      <c r="AV147" s="11" t="s">
        <v>212</v>
      </c>
      <c r="AW147" s="11" t="s">
        <v>37</v>
      </c>
      <c r="AX147" s="11" t="s">
        <v>80</v>
      </c>
      <c r="AY147" s="261" t="s">
        <v>213</v>
      </c>
    </row>
    <row r="148" s="1" customFormat="1" ht="153" customHeight="1">
      <c r="B148" s="43"/>
      <c r="C148" s="202" t="s">
        <v>309</v>
      </c>
      <c r="D148" s="202" t="s">
        <v>207</v>
      </c>
      <c r="E148" s="203" t="s">
        <v>303</v>
      </c>
      <c r="F148" s="204" t="s">
        <v>304</v>
      </c>
      <c r="G148" s="205" t="s">
        <v>298</v>
      </c>
      <c r="H148" s="206">
        <v>23.096</v>
      </c>
      <c r="I148" s="207"/>
      <c r="J148" s="208">
        <f>ROUND(I148*H148,2)</f>
        <v>0</v>
      </c>
      <c r="K148" s="204" t="s">
        <v>211</v>
      </c>
      <c r="L148" s="69"/>
      <c r="M148" s="209" t="s">
        <v>21</v>
      </c>
      <c r="N148" s="210" t="s">
        <v>44</v>
      </c>
      <c r="O148" s="44"/>
      <c r="P148" s="211">
        <f>O148*H148</f>
        <v>0</v>
      </c>
      <c r="Q148" s="211">
        <v>0</v>
      </c>
      <c r="R148" s="211">
        <f>Q148*H148</f>
        <v>0</v>
      </c>
      <c r="S148" s="211">
        <v>0</v>
      </c>
      <c r="T148" s="212">
        <f>S148*H148</f>
        <v>0</v>
      </c>
      <c r="AR148" s="21" t="s">
        <v>212</v>
      </c>
      <c r="AT148" s="21" t="s">
        <v>207</v>
      </c>
      <c r="AU148" s="21" t="s">
        <v>73</v>
      </c>
      <c r="AY148" s="21" t="s">
        <v>213</v>
      </c>
      <c r="BE148" s="213">
        <f>IF(N148="základní",J148,0)</f>
        <v>0</v>
      </c>
      <c r="BF148" s="213">
        <f>IF(N148="snížená",J148,0)</f>
        <v>0</v>
      </c>
      <c r="BG148" s="213">
        <f>IF(N148="zákl. přenesená",J148,0)</f>
        <v>0</v>
      </c>
      <c r="BH148" s="213">
        <f>IF(N148="sníž. přenesená",J148,0)</f>
        <v>0</v>
      </c>
      <c r="BI148" s="213">
        <f>IF(N148="nulová",J148,0)</f>
        <v>0</v>
      </c>
      <c r="BJ148" s="21" t="s">
        <v>80</v>
      </c>
      <c r="BK148" s="213">
        <f>ROUND(I148*H148,2)</f>
        <v>0</v>
      </c>
      <c r="BL148" s="21" t="s">
        <v>212</v>
      </c>
      <c r="BM148" s="21" t="s">
        <v>362</v>
      </c>
    </row>
    <row r="149" s="1" customFormat="1">
      <c r="B149" s="43"/>
      <c r="C149" s="71"/>
      <c r="D149" s="214" t="s">
        <v>215</v>
      </c>
      <c r="E149" s="71"/>
      <c r="F149" s="215" t="s">
        <v>306</v>
      </c>
      <c r="G149" s="71"/>
      <c r="H149" s="71"/>
      <c r="I149" s="186"/>
      <c r="J149" s="71"/>
      <c r="K149" s="71"/>
      <c r="L149" s="69"/>
      <c r="M149" s="216"/>
      <c r="N149" s="44"/>
      <c r="O149" s="44"/>
      <c r="P149" s="44"/>
      <c r="Q149" s="44"/>
      <c r="R149" s="44"/>
      <c r="S149" s="44"/>
      <c r="T149" s="92"/>
      <c r="AT149" s="21" t="s">
        <v>215</v>
      </c>
      <c r="AU149" s="21" t="s">
        <v>73</v>
      </c>
    </row>
    <row r="150" s="10" customFormat="1">
      <c r="B150" s="228"/>
      <c r="C150" s="229"/>
      <c r="D150" s="214" t="s">
        <v>217</v>
      </c>
      <c r="E150" s="230" t="s">
        <v>21</v>
      </c>
      <c r="F150" s="231" t="s">
        <v>301</v>
      </c>
      <c r="G150" s="229"/>
      <c r="H150" s="230" t="s">
        <v>21</v>
      </c>
      <c r="I150" s="232"/>
      <c r="J150" s="229"/>
      <c r="K150" s="229"/>
      <c r="L150" s="233"/>
      <c r="M150" s="234"/>
      <c r="N150" s="235"/>
      <c r="O150" s="235"/>
      <c r="P150" s="235"/>
      <c r="Q150" s="235"/>
      <c r="R150" s="235"/>
      <c r="S150" s="235"/>
      <c r="T150" s="236"/>
      <c r="AT150" s="237" t="s">
        <v>217</v>
      </c>
      <c r="AU150" s="237" t="s">
        <v>73</v>
      </c>
      <c r="AV150" s="10" t="s">
        <v>80</v>
      </c>
      <c r="AW150" s="10" t="s">
        <v>37</v>
      </c>
      <c r="AX150" s="10" t="s">
        <v>73</v>
      </c>
      <c r="AY150" s="237" t="s">
        <v>213</v>
      </c>
    </row>
    <row r="151" s="9" customFormat="1">
      <c r="B151" s="217"/>
      <c r="C151" s="218"/>
      <c r="D151" s="214" t="s">
        <v>217</v>
      </c>
      <c r="E151" s="219" t="s">
        <v>21</v>
      </c>
      <c r="F151" s="220" t="s">
        <v>358</v>
      </c>
      <c r="G151" s="218"/>
      <c r="H151" s="221">
        <v>19.494</v>
      </c>
      <c r="I151" s="222"/>
      <c r="J151" s="218"/>
      <c r="K151" s="218"/>
      <c r="L151" s="223"/>
      <c r="M151" s="224"/>
      <c r="N151" s="225"/>
      <c r="O151" s="225"/>
      <c r="P151" s="225"/>
      <c r="Q151" s="225"/>
      <c r="R151" s="225"/>
      <c r="S151" s="225"/>
      <c r="T151" s="226"/>
      <c r="AT151" s="227" t="s">
        <v>217</v>
      </c>
      <c r="AU151" s="227" t="s">
        <v>73</v>
      </c>
      <c r="AV151" s="9" t="s">
        <v>82</v>
      </c>
      <c r="AW151" s="9" t="s">
        <v>37</v>
      </c>
      <c r="AX151" s="9" t="s">
        <v>73</v>
      </c>
      <c r="AY151" s="227" t="s">
        <v>213</v>
      </c>
    </row>
    <row r="152" s="10" customFormat="1">
      <c r="B152" s="228"/>
      <c r="C152" s="229"/>
      <c r="D152" s="214" t="s">
        <v>217</v>
      </c>
      <c r="E152" s="230" t="s">
        <v>21</v>
      </c>
      <c r="F152" s="231" t="s">
        <v>359</v>
      </c>
      <c r="G152" s="229"/>
      <c r="H152" s="230" t="s">
        <v>21</v>
      </c>
      <c r="I152" s="232"/>
      <c r="J152" s="229"/>
      <c r="K152" s="229"/>
      <c r="L152" s="233"/>
      <c r="M152" s="234"/>
      <c r="N152" s="235"/>
      <c r="O152" s="235"/>
      <c r="P152" s="235"/>
      <c r="Q152" s="235"/>
      <c r="R152" s="235"/>
      <c r="S152" s="235"/>
      <c r="T152" s="236"/>
      <c r="AT152" s="237" t="s">
        <v>217</v>
      </c>
      <c r="AU152" s="237" t="s">
        <v>73</v>
      </c>
      <c r="AV152" s="10" t="s">
        <v>80</v>
      </c>
      <c r="AW152" s="10" t="s">
        <v>37</v>
      </c>
      <c r="AX152" s="10" t="s">
        <v>73</v>
      </c>
      <c r="AY152" s="237" t="s">
        <v>213</v>
      </c>
    </row>
    <row r="153" s="9" customFormat="1">
      <c r="B153" s="217"/>
      <c r="C153" s="218"/>
      <c r="D153" s="214" t="s">
        <v>217</v>
      </c>
      <c r="E153" s="219" t="s">
        <v>21</v>
      </c>
      <c r="F153" s="220" t="s">
        <v>360</v>
      </c>
      <c r="G153" s="218"/>
      <c r="H153" s="221">
        <v>3.6019999999999999</v>
      </c>
      <c r="I153" s="222"/>
      <c r="J153" s="218"/>
      <c r="K153" s="218"/>
      <c r="L153" s="223"/>
      <c r="M153" s="224"/>
      <c r="N153" s="225"/>
      <c r="O153" s="225"/>
      <c r="P153" s="225"/>
      <c r="Q153" s="225"/>
      <c r="R153" s="225"/>
      <c r="S153" s="225"/>
      <c r="T153" s="226"/>
      <c r="AT153" s="227" t="s">
        <v>217</v>
      </c>
      <c r="AU153" s="227" t="s">
        <v>73</v>
      </c>
      <c r="AV153" s="9" t="s">
        <v>82</v>
      </c>
      <c r="AW153" s="9" t="s">
        <v>37</v>
      </c>
      <c r="AX153" s="9" t="s">
        <v>73</v>
      </c>
      <c r="AY153" s="227" t="s">
        <v>213</v>
      </c>
    </row>
    <row r="154" s="11" customFormat="1">
      <c r="B154" s="251"/>
      <c r="C154" s="252"/>
      <c r="D154" s="214" t="s">
        <v>217</v>
      </c>
      <c r="E154" s="253" t="s">
        <v>21</v>
      </c>
      <c r="F154" s="254" t="s">
        <v>361</v>
      </c>
      <c r="G154" s="252"/>
      <c r="H154" s="255">
        <v>23.096</v>
      </c>
      <c r="I154" s="256"/>
      <c r="J154" s="252"/>
      <c r="K154" s="252"/>
      <c r="L154" s="257"/>
      <c r="M154" s="262"/>
      <c r="N154" s="263"/>
      <c r="O154" s="263"/>
      <c r="P154" s="263"/>
      <c r="Q154" s="263"/>
      <c r="R154" s="263"/>
      <c r="S154" s="263"/>
      <c r="T154" s="264"/>
      <c r="AT154" s="261" t="s">
        <v>217</v>
      </c>
      <c r="AU154" s="261" t="s">
        <v>73</v>
      </c>
      <c r="AV154" s="11" t="s">
        <v>212</v>
      </c>
      <c r="AW154" s="11" t="s">
        <v>37</v>
      </c>
      <c r="AX154" s="11" t="s">
        <v>80</v>
      </c>
      <c r="AY154" s="261" t="s">
        <v>213</v>
      </c>
    </row>
    <row r="155" s="1" customFormat="1" ht="6.96" customHeight="1">
      <c r="B155" s="64"/>
      <c r="C155" s="65"/>
      <c r="D155" s="65"/>
      <c r="E155" s="65"/>
      <c r="F155" s="65"/>
      <c r="G155" s="65"/>
      <c r="H155" s="65"/>
      <c r="I155" s="175"/>
      <c r="J155" s="65"/>
      <c r="K155" s="65"/>
      <c r="L155" s="69"/>
    </row>
  </sheetData>
  <sheetProtection sheet="1" autoFilter="0" formatColumns="0" formatRows="0" objects="1" scenarios="1" spinCount="100000" saltValue="X8fSEy+EBcGSOd4xv8V73MiKJvagFFUyYj8yy746IBNWN1lnyUmbe8L1tpUOTgna4BeCsVbs8+bmP5/Hs9q+oQ==" hashValue="zQLMIpgfSmnTKYBqc6ORTUZf4tJKmg+essdgsP1bxsDuGrBJpcwVSG8hGxk47KUaPKFE56g4H/fXf93gF7a+eQ==" algorithmName="SHA-512" password="CC35"/>
  <autoFilter ref="C81:K154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0:H70"/>
    <mergeCell ref="E72:H72"/>
    <mergeCell ref="E74:H74"/>
    <mergeCell ref="G1:H1"/>
    <mergeCell ref="L2:V2"/>
  </mergeCells>
  <hyperlinks>
    <hyperlink ref="F1:G1" location="C2" display="1) Krycí list soupisu"/>
    <hyperlink ref="G1:H1" location="C58" display="2) Rekapitulace"/>
    <hyperlink ref="J1" location="C81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178</v>
      </c>
      <c r="G1" s="148" t="s">
        <v>179</v>
      </c>
      <c r="H1" s="148"/>
      <c r="I1" s="149"/>
      <c r="J1" s="148" t="s">
        <v>180</v>
      </c>
      <c r="K1" s="147" t="s">
        <v>181</v>
      </c>
      <c r="L1" s="148" t="s">
        <v>182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93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82</v>
      </c>
    </row>
    <row r="4" ht="36.96" customHeight="1">
      <c r="B4" s="25"/>
      <c r="C4" s="26"/>
      <c r="D4" s="27" t="s">
        <v>183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zakázky'!K6</f>
        <v>Výměna kolejnic u ST Ústí n.L. v úseku Mělník - Děčín východ a navazujících tratích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184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185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186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363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21</v>
      </c>
      <c r="K13" s="48"/>
    </row>
    <row r="14" s="1" customFormat="1" ht="14.4" customHeight="1">
      <c r="B14" s="43"/>
      <c r="C14" s="44"/>
      <c r="D14" s="37" t="s">
        <v>23</v>
      </c>
      <c r="E14" s="44"/>
      <c r="F14" s="32" t="s">
        <v>24</v>
      </c>
      <c r="G14" s="44"/>
      <c r="H14" s="44"/>
      <c r="I14" s="155" t="s">
        <v>25</v>
      </c>
      <c r="J14" s="156" t="str">
        <f>'Rekapitulace zakázky'!AN8</f>
        <v>17. 10. 2018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27</v>
      </c>
      <c r="E16" s="44"/>
      <c r="F16" s="44"/>
      <c r="G16" s="44"/>
      <c r="H16" s="44"/>
      <c r="I16" s="155" t="s">
        <v>28</v>
      </c>
      <c r="J16" s="32" t="s">
        <v>29</v>
      </c>
      <c r="K16" s="48"/>
    </row>
    <row r="17" s="1" customFormat="1" ht="18" customHeight="1">
      <c r="B17" s="43"/>
      <c r="C17" s="44"/>
      <c r="D17" s="44"/>
      <c r="E17" s="32" t="s">
        <v>30</v>
      </c>
      <c r="F17" s="44"/>
      <c r="G17" s="44"/>
      <c r="H17" s="44"/>
      <c r="I17" s="155" t="s">
        <v>31</v>
      </c>
      <c r="J17" s="32" t="s">
        <v>32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33</v>
      </c>
      <c r="E19" s="44"/>
      <c r="F19" s="44"/>
      <c r="G19" s="44"/>
      <c r="H19" s="44"/>
      <c r="I19" s="155" t="s">
        <v>28</v>
      </c>
      <c r="J19" s="32" t="str">
        <f>IF('Rekapitulace zakázky'!AN13="Vyplň údaj","",IF('Rekapitulace zakázky'!AN13="","",'Rekapitulace zakázky'!AN13))</f>
        <v/>
      </c>
      <c r="K19" s="48"/>
    </row>
    <row r="20" s="1" customFormat="1" ht="18" customHeight="1">
      <c r="B20" s="43"/>
      <c r="C20" s="44"/>
      <c r="D20" s="44"/>
      <c r="E20" s="32" t="str">
        <f>IF('Rekapitulace zakázky'!E14="Vyplň údaj","",IF('Rekapitulace zakázky'!E14="","",'Rekapitulace zakázky'!E14))</f>
        <v/>
      </c>
      <c r="F20" s="44"/>
      <c r="G20" s="44"/>
      <c r="H20" s="44"/>
      <c r="I20" s="155" t="s">
        <v>31</v>
      </c>
      <c r="J20" s="32" t="str">
        <f>IF('Rekapitulace zakázky'!AN14="Vyplň údaj","",IF('Rekapitulace zakázky'!AN14="","",'Rekapitulace zakázky'!AN14))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35</v>
      </c>
      <c r="E22" s="44"/>
      <c r="F22" s="44"/>
      <c r="G22" s="44"/>
      <c r="H22" s="44"/>
      <c r="I22" s="155" t="s">
        <v>28</v>
      </c>
      <c r="J22" s="32" t="str">
        <f>IF('Rekapitulace zakázky'!AN16="","",'Rekapitulace zakázky'!AN16)</f>
        <v/>
      </c>
      <c r="K22" s="48"/>
    </row>
    <row r="23" s="1" customFormat="1" ht="18" customHeight="1">
      <c r="B23" s="43"/>
      <c r="C23" s="44"/>
      <c r="D23" s="44"/>
      <c r="E23" s="32" t="str">
        <f>IF('Rekapitulace zakázky'!E17="","",'Rekapitulace zakázky'!E17)</f>
        <v xml:space="preserve"> </v>
      </c>
      <c r="F23" s="44"/>
      <c r="G23" s="44"/>
      <c r="H23" s="44"/>
      <c r="I23" s="155" t="s">
        <v>31</v>
      </c>
      <c r="J23" s="32" t="str">
        <f>IF('Rekapitulace zakázky'!AN17="","",'Rekapitulace zakázky'!AN17)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38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21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39</v>
      </c>
      <c r="E29" s="44"/>
      <c r="F29" s="44"/>
      <c r="G29" s="44"/>
      <c r="H29" s="44"/>
      <c r="I29" s="153"/>
      <c r="J29" s="164">
        <f>ROUND(J82,2)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41</v>
      </c>
      <c r="G31" s="44"/>
      <c r="H31" s="44"/>
      <c r="I31" s="165" t="s">
        <v>40</v>
      </c>
      <c r="J31" s="49" t="s">
        <v>42</v>
      </c>
      <c r="K31" s="48"/>
    </row>
    <row r="32" s="1" customFormat="1" ht="14.4" customHeight="1">
      <c r="B32" s="43"/>
      <c r="C32" s="44"/>
      <c r="D32" s="52" t="s">
        <v>43</v>
      </c>
      <c r="E32" s="52" t="s">
        <v>44</v>
      </c>
      <c r="F32" s="166">
        <f>ROUND(SUM(BE82:BE129), 2)</f>
        <v>0</v>
      </c>
      <c r="G32" s="44"/>
      <c r="H32" s="44"/>
      <c r="I32" s="167">
        <v>0.20999999999999999</v>
      </c>
      <c r="J32" s="166">
        <f>ROUND(ROUND((SUM(BE82:BE129)), 2)*I32, 2)</f>
        <v>0</v>
      </c>
      <c r="K32" s="48"/>
    </row>
    <row r="33" s="1" customFormat="1" ht="14.4" customHeight="1">
      <c r="B33" s="43"/>
      <c r="C33" s="44"/>
      <c r="D33" s="44"/>
      <c r="E33" s="52" t="s">
        <v>45</v>
      </c>
      <c r="F33" s="166">
        <f>ROUND(SUM(BF82:BF129), 2)</f>
        <v>0</v>
      </c>
      <c r="G33" s="44"/>
      <c r="H33" s="44"/>
      <c r="I33" s="167">
        <v>0.14999999999999999</v>
      </c>
      <c r="J33" s="166">
        <f>ROUND(ROUND((SUM(BF82:BF129)),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46</v>
      </c>
      <c r="F34" s="166">
        <f>ROUND(SUM(BG82:BG129),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47</v>
      </c>
      <c r="F35" s="166">
        <f>ROUND(SUM(BH82:BH129),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48</v>
      </c>
      <c r="F36" s="166">
        <f>ROUND(SUM(BI82:BI129),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49</v>
      </c>
      <c r="E38" s="95"/>
      <c r="F38" s="95"/>
      <c r="G38" s="170" t="s">
        <v>50</v>
      </c>
      <c r="H38" s="171" t="s">
        <v>51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188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Výměna kolejnic u ST Ústí n.L. v úseku Mělník - Děčín východ a navazujících tratích</v>
      </c>
      <c r="F47" s="37"/>
      <c r="G47" s="37"/>
      <c r="H47" s="37"/>
      <c r="I47" s="153"/>
      <c r="J47" s="44"/>
      <c r="K47" s="48"/>
    </row>
    <row r="48">
      <c r="B48" s="25"/>
      <c r="C48" s="37" t="s">
        <v>184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185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186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 01.3 - SO 01.3 - km 392,960 – 393,200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23</v>
      </c>
      <c r="D53" s="44"/>
      <c r="E53" s="44"/>
      <c r="F53" s="32" t="str">
        <f>F14</f>
        <v>trať 072, 073, 081, 083 a 130</v>
      </c>
      <c r="G53" s="44"/>
      <c r="H53" s="44"/>
      <c r="I53" s="155" t="s">
        <v>25</v>
      </c>
      <c r="J53" s="156" t="str">
        <f>IF(J14="","",J14)</f>
        <v>17. 10. 2018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27</v>
      </c>
      <c r="D55" s="44"/>
      <c r="E55" s="44"/>
      <c r="F55" s="32" t="str">
        <f>E17</f>
        <v>SŽDC s.o., OŘ Ústí n.L., ST Ústí n.L.</v>
      </c>
      <c r="G55" s="44"/>
      <c r="H55" s="44"/>
      <c r="I55" s="155" t="s">
        <v>35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33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189</v>
      </c>
      <c r="D58" s="168"/>
      <c r="E58" s="168"/>
      <c r="F58" s="168"/>
      <c r="G58" s="168"/>
      <c r="H58" s="168"/>
      <c r="I58" s="182"/>
      <c r="J58" s="183" t="s">
        <v>190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191</v>
      </c>
      <c r="D60" s="44"/>
      <c r="E60" s="44"/>
      <c r="F60" s="44"/>
      <c r="G60" s="44"/>
      <c r="H60" s="44"/>
      <c r="I60" s="153"/>
      <c r="J60" s="164">
        <f>J82</f>
        <v>0</v>
      </c>
      <c r="K60" s="48"/>
      <c r="AU60" s="21" t="s">
        <v>192</v>
      </c>
    </row>
    <row r="61" s="1" customFormat="1" ht="21.84" customHeight="1">
      <c r="B61" s="43"/>
      <c r="C61" s="44"/>
      <c r="D61" s="44"/>
      <c r="E61" s="44"/>
      <c r="F61" s="44"/>
      <c r="G61" s="44"/>
      <c r="H61" s="44"/>
      <c r="I61" s="153"/>
      <c r="J61" s="44"/>
      <c r="K61" s="48"/>
    </row>
    <row r="62" s="1" customFormat="1" ht="6.96" customHeight="1">
      <c r="B62" s="64"/>
      <c r="C62" s="65"/>
      <c r="D62" s="65"/>
      <c r="E62" s="65"/>
      <c r="F62" s="65"/>
      <c r="G62" s="65"/>
      <c r="H62" s="65"/>
      <c r="I62" s="175"/>
      <c r="J62" s="65"/>
      <c r="K62" s="66"/>
    </row>
    <row r="66" s="1" customFormat="1" ht="6.96" customHeight="1">
      <c r="B66" s="67"/>
      <c r="C66" s="68"/>
      <c r="D66" s="68"/>
      <c r="E66" s="68"/>
      <c r="F66" s="68"/>
      <c r="G66" s="68"/>
      <c r="H66" s="68"/>
      <c r="I66" s="178"/>
      <c r="J66" s="68"/>
      <c r="K66" s="68"/>
      <c r="L66" s="69"/>
    </row>
    <row r="67" s="1" customFormat="1" ht="36.96" customHeight="1">
      <c r="B67" s="43"/>
      <c r="C67" s="70" t="s">
        <v>193</v>
      </c>
      <c r="D67" s="71"/>
      <c r="E67" s="71"/>
      <c r="F67" s="71"/>
      <c r="G67" s="71"/>
      <c r="H67" s="71"/>
      <c r="I67" s="186"/>
      <c r="J67" s="71"/>
      <c r="K67" s="71"/>
      <c r="L67" s="69"/>
    </row>
    <row r="68" s="1" customFormat="1" ht="6.96" customHeight="1">
      <c r="B68" s="43"/>
      <c r="C68" s="71"/>
      <c r="D68" s="71"/>
      <c r="E68" s="71"/>
      <c r="F68" s="71"/>
      <c r="G68" s="71"/>
      <c r="H68" s="71"/>
      <c r="I68" s="186"/>
      <c r="J68" s="71"/>
      <c r="K68" s="71"/>
      <c r="L68" s="69"/>
    </row>
    <row r="69" s="1" customFormat="1" ht="14.4" customHeight="1">
      <c r="B69" s="43"/>
      <c r="C69" s="73" t="s">
        <v>18</v>
      </c>
      <c r="D69" s="71"/>
      <c r="E69" s="71"/>
      <c r="F69" s="71"/>
      <c r="G69" s="71"/>
      <c r="H69" s="71"/>
      <c r="I69" s="186"/>
      <c r="J69" s="71"/>
      <c r="K69" s="71"/>
      <c r="L69" s="69"/>
    </row>
    <row r="70" s="1" customFormat="1" ht="16.5" customHeight="1">
      <c r="B70" s="43"/>
      <c r="C70" s="71"/>
      <c r="D70" s="71"/>
      <c r="E70" s="187" t="str">
        <f>E7</f>
        <v>Výměna kolejnic u ST Ústí n.L. v úseku Mělník - Děčín východ a navazujících tratích</v>
      </c>
      <c r="F70" s="73"/>
      <c r="G70" s="73"/>
      <c r="H70" s="73"/>
      <c r="I70" s="186"/>
      <c r="J70" s="71"/>
      <c r="K70" s="71"/>
      <c r="L70" s="69"/>
    </row>
    <row r="71">
      <c r="B71" s="25"/>
      <c r="C71" s="73" t="s">
        <v>184</v>
      </c>
      <c r="D71" s="188"/>
      <c r="E71" s="188"/>
      <c r="F71" s="188"/>
      <c r="G71" s="188"/>
      <c r="H71" s="188"/>
      <c r="I71" s="145"/>
      <c r="J71" s="188"/>
      <c r="K71" s="188"/>
      <c r="L71" s="189"/>
    </row>
    <row r="72" s="1" customFormat="1" ht="16.5" customHeight="1">
      <c r="B72" s="43"/>
      <c r="C72" s="71"/>
      <c r="D72" s="71"/>
      <c r="E72" s="187" t="s">
        <v>185</v>
      </c>
      <c r="F72" s="71"/>
      <c r="G72" s="71"/>
      <c r="H72" s="71"/>
      <c r="I72" s="186"/>
      <c r="J72" s="71"/>
      <c r="K72" s="71"/>
      <c r="L72" s="69"/>
    </row>
    <row r="73" s="1" customFormat="1" ht="14.4" customHeight="1">
      <c r="B73" s="43"/>
      <c r="C73" s="73" t="s">
        <v>186</v>
      </c>
      <c r="D73" s="71"/>
      <c r="E73" s="71"/>
      <c r="F73" s="71"/>
      <c r="G73" s="71"/>
      <c r="H73" s="71"/>
      <c r="I73" s="186"/>
      <c r="J73" s="71"/>
      <c r="K73" s="71"/>
      <c r="L73" s="69"/>
    </row>
    <row r="74" s="1" customFormat="1" ht="17.25" customHeight="1">
      <c r="B74" s="43"/>
      <c r="C74" s="71"/>
      <c r="D74" s="71"/>
      <c r="E74" s="79" t="str">
        <f>E11</f>
        <v>SO 01.3 - SO 01.3 - km 392,960 – 393,200</v>
      </c>
      <c r="F74" s="71"/>
      <c r="G74" s="71"/>
      <c r="H74" s="71"/>
      <c r="I74" s="186"/>
      <c r="J74" s="71"/>
      <c r="K74" s="71"/>
      <c r="L74" s="69"/>
    </row>
    <row r="75" s="1" customFormat="1" ht="6.96" customHeight="1">
      <c r="B75" s="43"/>
      <c r="C75" s="71"/>
      <c r="D75" s="71"/>
      <c r="E75" s="71"/>
      <c r="F75" s="71"/>
      <c r="G75" s="71"/>
      <c r="H75" s="71"/>
      <c r="I75" s="186"/>
      <c r="J75" s="71"/>
      <c r="K75" s="71"/>
      <c r="L75" s="69"/>
    </row>
    <row r="76" s="1" customFormat="1" ht="18" customHeight="1">
      <c r="B76" s="43"/>
      <c r="C76" s="73" t="s">
        <v>23</v>
      </c>
      <c r="D76" s="71"/>
      <c r="E76" s="71"/>
      <c r="F76" s="190" t="str">
        <f>F14</f>
        <v>trať 072, 073, 081, 083 a 130</v>
      </c>
      <c r="G76" s="71"/>
      <c r="H76" s="71"/>
      <c r="I76" s="191" t="s">
        <v>25</v>
      </c>
      <c r="J76" s="82" t="str">
        <f>IF(J14="","",J14)</f>
        <v>17. 10. 2018</v>
      </c>
      <c r="K76" s="71"/>
      <c r="L76" s="69"/>
    </row>
    <row r="77" s="1" customFormat="1" ht="6.96" customHeight="1">
      <c r="B77" s="43"/>
      <c r="C77" s="71"/>
      <c r="D77" s="71"/>
      <c r="E77" s="71"/>
      <c r="F77" s="71"/>
      <c r="G77" s="71"/>
      <c r="H77" s="71"/>
      <c r="I77" s="186"/>
      <c r="J77" s="71"/>
      <c r="K77" s="71"/>
      <c r="L77" s="69"/>
    </row>
    <row r="78" s="1" customFormat="1">
      <c r="B78" s="43"/>
      <c r="C78" s="73" t="s">
        <v>27</v>
      </c>
      <c r="D78" s="71"/>
      <c r="E78" s="71"/>
      <c r="F78" s="190" t="str">
        <f>E17</f>
        <v>SŽDC s.o., OŘ Ústí n.L., ST Ústí n.L.</v>
      </c>
      <c r="G78" s="71"/>
      <c r="H78" s="71"/>
      <c r="I78" s="191" t="s">
        <v>35</v>
      </c>
      <c r="J78" s="190" t="str">
        <f>E23</f>
        <v xml:space="preserve"> </v>
      </c>
      <c r="K78" s="71"/>
      <c r="L78" s="69"/>
    </row>
    <row r="79" s="1" customFormat="1" ht="14.4" customHeight="1">
      <c r="B79" s="43"/>
      <c r="C79" s="73" t="s">
        <v>33</v>
      </c>
      <c r="D79" s="71"/>
      <c r="E79" s="71"/>
      <c r="F79" s="190" t="str">
        <f>IF(E20="","",E20)</f>
        <v/>
      </c>
      <c r="G79" s="71"/>
      <c r="H79" s="71"/>
      <c r="I79" s="186"/>
      <c r="J79" s="71"/>
      <c r="K79" s="71"/>
      <c r="L79" s="69"/>
    </row>
    <row r="80" s="1" customFormat="1" ht="10.32" customHeight="1">
      <c r="B80" s="43"/>
      <c r="C80" s="71"/>
      <c r="D80" s="71"/>
      <c r="E80" s="71"/>
      <c r="F80" s="71"/>
      <c r="G80" s="71"/>
      <c r="H80" s="71"/>
      <c r="I80" s="186"/>
      <c r="J80" s="71"/>
      <c r="K80" s="71"/>
      <c r="L80" s="69"/>
    </row>
    <row r="81" s="8" customFormat="1" ht="29.28" customHeight="1">
      <c r="B81" s="192"/>
      <c r="C81" s="193" t="s">
        <v>194</v>
      </c>
      <c r="D81" s="194" t="s">
        <v>58</v>
      </c>
      <c r="E81" s="194" t="s">
        <v>54</v>
      </c>
      <c r="F81" s="194" t="s">
        <v>195</v>
      </c>
      <c r="G81" s="194" t="s">
        <v>196</v>
      </c>
      <c r="H81" s="194" t="s">
        <v>197</v>
      </c>
      <c r="I81" s="195" t="s">
        <v>198</v>
      </c>
      <c r="J81" s="194" t="s">
        <v>190</v>
      </c>
      <c r="K81" s="196" t="s">
        <v>199</v>
      </c>
      <c r="L81" s="197"/>
      <c r="M81" s="99" t="s">
        <v>200</v>
      </c>
      <c r="N81" s="100" t="s">
        <v>43</v>
      </c>
      <c r="O81" s="100" t="s">
        <v>201</v>
      </c>
      <c r="P81" s="100" t="s">
        <v>202</v>
      </c>
      <c r="Q81" s="100" t="s">
        <v>203</v>
      </c>
      <c r="R81" s="100" t="s">
        <v>204</v>
      </c>
      <c r="S81" s="100" t="s">
        <v>205</v>
      </c>
      <c r="T81" s="101" t="s">
        <v>206</v>
      </c>
    </row>
    <row r="82" s="1" customFormat="1" ht="29.28" customHeight="1">
      <c r="B82" s="43"/>
      <c r="C82" s="105" t="s">
        <v>191</v>
      </c>
      <c r="D82" s="71"/>
      <c r="E82" s="71"/>
      <c r="F82" s="71"/>
      <c r="G82" s="71"/>
      <c r="H82" s="71"/>
      <c r="I82" s="186"/>
      <c r="J82" s="198">
        <f>BK82</f>
        <v>0</v>
      </c>
      <c r="K82" s="71"/>
      <c r="L82" s="69"/>
      <c r="M82" s="102"/>
      <c r="N82" s="103"/>
      <c r="O82" s="103"/>
      <c r="P82" s="199">
        <f>SUM(P83:P129)</f>
        <v>0</v>
      </c>
      <c r="Q82" s="103"/>
      <c r="R82" s="199">
        <f>SUM(R83:R129)</f>
        <v>0.40458</v>
      </c>
      <c r="S82" s="103"/>
      <c r="T82" s="200">
        <f>SUM(T83:T129)</f>
        <v>0</v>
      </c>
      <c r="AT82" s="21" t="s">
        <v>72</v>
      </c>
      <c r="AU82" s="21" t="s">
        <v>192</v>
      </c>
      <c r="BK82" s="201">
        <f>SUM(BK83:BK129)</f>
        <v>0</v>
      </c>
    </row>
    <row r="83" s="1" customFormat="1" ht="38.25" customHeight="1">
      <c r="B83" s="43"/>
      <c r="C83" s="202" t="s">
        <v>80</v>
      </c>
      <c r="D83" s="202" t="s">
        <v>207</v>
      </c>
      <c r="E83" s="203" t="s">
        <v>208</v>
      </c>
      <c r="F83" s="204" t="s">
        <v>209</v>
      </c>
      <c r="G83" s="205" t="s">
        <v>210</v>
      </c>
      <c r="H83" s="206">
        <v>16</v>
      </c>
      <c r="I83" s="207"/>
      <c r="J83" s="208">
        <f>ROUND(I83*H83,2)</f>
        <v>0</v>
      </c>
      <c r="K83" s="204" t="s">
        <v>211</v>
      </c>
      <c r="L83" s="69"/>
      <c r="M83" s="209" t="s">
        <v>21</v>
      </c>
      <c r="N83" s="210" t="s">
        <v>44</v>
      </c>
      <c r="O83" s="44"/>
      <c r="P83" s="211">
        <f>O83*H83</f>
        <v>0</v>
      </c>
      <c r="Q83" s="211">
        <v>0</v>
      </c>
      <c r="R83" s="211">
        <f>Q83*H83</f>
        <v>0</v>
      </c>
      <c r="S83" s="211">
        <v>0</v>
      </c>
      <c r="T83" s="212">
        <f>S83*H83</f>
        <v>0</v>
      </c>
      <c r="AR83" s="21" t="s">
        <v>212</v>
      </c>
      <c r="AT83" s="21" t="s">
        <v>207</v>
      </c>
      <c r="AU83" s="21" t="s">
        <v>73</v>
      </c>
      <c r="AY83" s="21" t="s">
        <v>213</v>
      </c>
      <c r="BE83" s="213">
        <f>IF(N83="základní",J83,0)</f>
        <v>0</v>
      </c>
      <c r="BF83" s="213">
        <f>IF(N83="snížená",J83,0)</f>
        <v>0</v>
      </c>
      <c r="BG83" s="213">
        <f>IF(N83="zákl. přenesená",J83,0)</f>
        <v>0</v>
      </c>
      <c r="BH83" s="213">
        <f>IF(N83="sníž. přenesená",J83,0)</f>
        <v>0</v>
      </c>
      <c r="BI83" s="213">
        <f>IF(N83="nulová",J83,0)</f>
        <v>0</v>
      </c>
      <c r="BJ83" s="21" t="s">
        <v>80</v>
      </c>
      <c r="BK83" s="213">
        <f>ROUND(I83*H83,2)</f>
        <v>0</v>
      </c>
      <c r="BL83" s="21" t="s">
        <v>212</v>
      </c>
      <c r="BM83" s="21" t="s">
        <v>364</v>
      </c>
    </row>
    <row r="84" s="1" customFormat="1">
      <c r="B84" s="43"/>
      <c r="C84" s="71"/>
      <c r="D84" s="214" t="s">
        <v>215</v>
      </c>
      <c r="E84" s="71"/>
      <c r="F84" s="215" t="s">
        <v>216</v>
      </c>
      <c r="G84" s="71"/>
      <c r="H84" s="71"/>
      <c r="I84" s="186"/>
      <c r="J84" s="71"/>
      <c r="K84" s="71"/>
      <c r="L84" s="69"/>
      <c r="M84" s="216"/>
      <c r="N84" s="44"/>
      <c r="O84" s="44"/>
      <c r="P84" s="44"/>
      <c r="Q84" s="44"/>
      <c r="R84" s="44"/>
      <c r="S84" s="44"/>
      <c r="T84" s="92"/>
      <c r="AT84" s="21" t="s">
        <v>215</v>
      </c>
      <c r="AU84" s="21" t="s">
        <v>73</v>
      </c>
    </row>
    <row r="85" s="9" customFormat="1">
      <c r="B85" s="217"/>
      <c r="C85" s="218"/>
      <c r="D85" s="214" t="s">
        <v>217</v>
      </c>
      <c r="E85" s="219" t="s">
        <v>21</v>
      </c>
      <c r="F85" s="220" t="s">
        <v>290</v>
      </c>
      <c r="G85" s="218"/>
      <c r="H85" s="221">
        <v>16</v>
      </c>
      <c r="I85" s="222"/>
      <c r="J85" s="218"/>
      <c r="K85" s="218"/>
      <c r="L85" s="223"/>
      <c r="M85" s="224"/>
      <c r="N85" s="225"/>
      <c r="O85" s="225"/>
      <c r="P85" s="225"/>
      <c r="Q85" s="225"/>
      <c r="R85" s="225"/>
      <c r="S85" s="225"/>
      <c r="T85" s="226"/>
      <c r="AT85" s="227" t="s">
        <v>217</v>
      </c>
      <c r="AU85" s="227" t="s">
        <v>73</v>
      </c>
      <c r="AV85" s="9" t="s">
        <v>82</v>
      </c>
      <c r="AW85" s="9" t="s">
        <v>37</v>
      </c>
      <c r="AX85" s="9" t="s">
        <v>80</v>
      </c>
      <c r="AY85" s="227" t="s">
        <v>213</v>
      </c>
    </row>
    <row r="86" s="1" customFormat="1" ht="76.5" customHeight="1">
      <c r="B86" s="43"/>
      <c r="C86" s="202" t="s">
        <v>82</v>
      </c>
      <c r="D86" s="202" t="s">
        <v>207</v>
      </c>
      <c r="E86" s="203" t="s">
        <v>219</v>
      </c>
      <c r="F86" s="204" t="s">
        <v>220</v>
      </c>
      <c r="G86" s="205" t="s">
        <v>221</v>
      </c>
      <c r="H86" s="206">
        <v>480</v>
      </c>
      <c r="I86" s="207"/>
      <c r="J86" s="208">
        <f>ROUND(I86*H86,2)</f>
        <v>0</v>
      </c>
      <c r="K86" s="204" t="s">
        <v>211</v>
      </c>
      <c r="L86" s="69"/>
      <c r="M86" s="209" t="s">
        <v>21</v>
      </c>
      <c r="N86" s="210" t="s">
        <v>44</v>
      </c>
      <c r="O86" s="44"/>
      <c r="P86" s="211">
        <f>O86*H86</f>
        <v>0</v>
      </c>
      <c r="Q86" s="211">
        <v>0</v>
      </c>
      <c r="R86" s="211">
        <f>Q86*H86</f>
        <v>0</v>
      </c>
      <c r="S86" s="211">
        <v>0</v>
      </c>
      <c r="T86" s="212">
        <f>S86*H86</f>
        <v>0</v>
      </c>
      <c r="AR86" s="21" t="s">
        <v>212</v>
      </c>
      <c r="AT86" s="21" t="s">
        <v>207</v>
      </c>
      <c r="AU86" s="21" t="s">
        <v>73</v>
      </c>
      <c r="AY86" s="21" t="s">
        <v>213</v>
      </c>
      <c r="BE86" s="213">
        <f>IF(N86="základní",J86,0)</f>
        <v>0</v>
      </c>
      <c r="BF86" s="213">
        <f>IF(N86="snížená",J86,0)</f>
        <v>0</v>
      </c>
      <c r="BG86" s="213">
        <f>IF(N86="zákl. přenesená",J86,0)</f>
        <v>0</v>
      </c>
      <c r="BH86" s="213">
        <f>IF(N86="sníž. přenesená",J86,0)</f>
        <v>0</v>
      </c>
      <c r="BI86" s="213">
        <f>IF(N86="nulová",J86,0)</f>
        <v>0</v>
      </c>
      <c r="BJ86" s="21" t="s">
        <v>80</v>
      </c>
      <c r="BK86" s="213">
        <f>ROUND(I86*H86,2)</f>
        <v>0</v>
      </c>
      <c r="BL86" s="21" t="s">
        <v>212</v>
      </c>
      <c r="BM86" s="21" t="s">
        <v>365</v>
      </c>
    </row>
    <row r="87" s="1" customFormat="1">
      <c r="B87" s="43"/>
      <c r="C87" s="71"/>
      <c r="D87" s="214" t="s">
        <v>215</v>
      </c>
      <c r="E87" s="71"/>
      <c r="F87" s="215" t="s">
        <v>223</v>
      </c>
      <c r="G87" s="71"/>
      <c r="H87" s="71"/>
      <c r="I87" s="186"/>
      <c r="J87" s="71"/>
      <c r="K87" s="71"/>
      <c r="L87" s="69"/>
      <c r="M87" s="216"/>
      <c r="N87" s="44"/>
      <c r="O87" s="44"/>
      <c r="P87" s="44"/>
      <c r="Q87" s="44"/>
      <c r="R87" s="44"/>
      <c r="S87" s="44"/>
      <c r="T87" s="92"/>
      <c r="AT87" s="21" t="s">
        <v>215</v>
      </c>
      <c r="AU87" s="21" t="s">
        <v>73</v>
      </c>
    </row>
    <row r="88" s="10" customFormat="1">
      <c r="B88" s="228"/>
      <c r="C88" s="229"/>
      <c r="D88" s="214" t="s">
        <v>217</v>
      </c>
      <c r="E88" s="230" t="s">
        <v>21</v>
      </c>
      <c r="F88" s="231" t="s">
        <v>366</v>
      </c>
      <c r="G88" s="229"/>
      <c r="H88" s="230" t="s">
        <v>21</v>
      </c>
      <c r="I88" s="232"/>
      <c r="J88" s="229"/>
      <c r="K88" s="229"/>
      <c r="L88" s="233"/>
      <c r="M88" s="234"/>
      <c r="N88" s="235"/>
      <c r="O88" s="235"/>
      <c r="P88" s="235"/>
      <c r="Q88" s="235"/>
      <c r="R88" s="235"/>
      <c r="S88" s="235"/>
      <c r="T88" s="236"/>
      <c r="AT88" s="237" t="s">
        <v>217</v>
      </c>
      <c r="AU88" s="237" t="s">
        <v>73</v>
      </c>
      <c r="AV88" s="10" t="s">
        <v>80</v>
      </c>
      <c r="AW88" s="10" t="s">
        <v>37</v>
      </c>
      <c r="AX88" s="10" t="s">
        <v>73</v>
      </c>
      <c r="AY88" s="237" t="s">
        <v>213</v>
      </c>
    </row>
    <row r="89" s="9" customFormat="1">
      <c r="B89" s="217"/>
      <c r="C89" s="218"/>
      <c r="D89" s="214" t="s">
        <v>217</v>
      </c>
      <c r="E89" s="219" t="s">
        <v>21</v>
      </c>
      <c r="F89" s="220" t="s">
        <v>367</v>
      </c>
      <c r="G89" s="218"/>
      <c r="H89" s="221">
        <v>480</v>
      </c>
      <c r="I89" s="222"/>
      <c r="J89" s="218"/>
      <c r="K89" s="218"/>
      <c r="L89" s="223"/>
      <c r="M89" s="224"/>
      <c r="N89" s="225"/>
      <c r="O89" s="225"/>
      <c r="P89" s="225"/>
      <c r="Q89" s="225"/>
      <c r="R89" s="225"/>
      <c r="S89" s="225"/>
      <c r="T89" s="226"/>
      <c r="AT89" s="227" t="s">
        <v>217</v>
      </c>
      <c r="AU89" s="227" t="s">
        <v>73</v>
      </c>
      <c r="AV89" s="9" t="s">
        <v>82</v>
      </c>
      <c r="AW89" s="9" t="s">
        <v>37</v>
      </c>
      <c r="AX89" s="9" t="s">
        <v>80</v>
      </c>
      <c r="AY89" s="227" t="s">
        <v>213</v>
      </c>
    </row>
    <row r="90" s="1" customFormat="1" ht="51" customHeight="1">
      <c r="B90" s="43"/>
      <c r="C90" s="202" t="s">
        <v>226</v>
      </c>
      <c r="D90" s="202" t="s">
        <v>207</v>
      </c>
      <c r="E90" s="203" t="s">
        <v>227</v>
      </c>
      <c r="F90" s="204" t="s">
        <v>228</v>
      </c>
      <c r="G90" s="205" t="s">
        <v>210</v>
      </c>
      <c r="H90" s="206">
        <v>884</v>
      </c>
      <c r="I90" s="207"/>
      <c r="J90" s="208">
        <f>ROUND(I90*H90,2)</f>
        <v>0</v>
      </c>
      <c r="K90" s="204" t="s">
        <v>211</v>
      </c>
      <c r="L90" s="69"/>
      <c r="M90" s="209" t="s">
        <v>21</v>
      </c>
      <c r="N90" s="210" t="s">
        <v>44</v>
      </c>
      <c r="O90" s="44"/>
      <c r="P90" s="211">
        <f>O90*H90</f>
        <v>0</v>
      </c>
      <c r="Q90" s="211">
        <v>0</v>
      </c>
      <c r="R90" s="211">
        <f>Q90*H90</f>
        <v>0</v>
      </c>
      <c r="S90" s="211">
        <v>0</v>
      </c>
      <c r="T90" s="212">
        <f>S90*H90</f>
        <v>0</v>
      </c>
      <c r="AR90" s="21" t="s">
        <v>212</v>
      </c>
      <c r="AT90" s="21" t="s">
        <v>207</v>
      </c>
      <c r="AU90" s="21" t="s">
        <v>73</v>
      </c>
      <c r="AY90" s="21" t="s">
        <v>213</v>
      </c>
      <c r="BE90" s="213">
        <f>IF(N90="základní",J90,0)</f>
        <v>0</v>
      </c>
      <c r="BF90" s="213">
        <f>IF(N90="snížená",J90,0)</f>
        <v>0</v>
      </c>
      <c r="BG90" s="213">
        <f>IF(N90="zákl. přenesená",J90,0)</f>
        <v>0</v>
      </c>
      <c r="BH90" s="213">
        <f>IF(N90="sníž. přenesená",J90,0)</f>
        <v>0</v>
      </c>
      <c r="BI90" s="213">
        <f>IF(N90="nulová",J90,0)</f>
        <v>0</v>
      </c>
      <c r="BJ90" s="21" t="s">
        <v>80</v>
      </c>
      <c r="BK90" s="213">
        <f>ROUND(I90*H90,2)</f>
        <v>0</v>
      </c>
      <c r="BL90" s="21" t="s">
        <v>212</v>
      </c>
      <c r="BM90" s="21" t="s">
        <v>368</v>
      </c>
    </row>
    <row r="91" s="1" customFormat="1">
      <c r="B91" s="43"/>
      <c r="C91" s="71"/>
      <c r="D91" s="214" t="s">
        <v>215</v>
      </c>
      <c r="E91" s="71"/>
      <c r="F91" s="215" t="s">
        <v>230</v>
      </c>
      <c r="G91" s="71"/>
      <c r="H91" s="71"/>
      <c r="I91" s="186"/>
      <c r="J91" s="71"/>
      <c r="K91" s="71"/>
      <c r="L91" s="69"/>
      <c r="M91" s="216"/>
      <c r="N91" s="44"/>
      <c r="O91" s="44"/>
      <c r="P91" s="44"/>
      <c r="Q91" s="44"/>
      <c r="R91" s="44"/>
      <c r="S91" s="44"/>
      <c r="T91" s="92"/>
      <c r="AT91" s="21" t="s">
        <v>215</v>
      </c>
      <c r="AU91" s="21" t="s">
        <v>73</v>
      </c>
    </row>
    <row r="92" s="9" customFormat="1">
      <c r="B92" s="217"/>
      <c r="C92" s="218"/>
      <c r="D92" s="214" t="s">
        <v>217</v>
      </c>
      <c r="E92" s="219" t="s">
        <v>21</v>
      </c>
      <c r="F92" s="220" t="s">
        <v>369</v>
      </c>
      <c r="G92" s="218"/>
      <c r="H92" s="221">
        <v>884</v>
      </c>
      <c r="I92" s="222"/>
      <c r="J92" s="218"/>
      <c r="K92" s="218"/>
      <c r="L92" s="223"/>
      <c r="M92" s="224"/>
      <c r="N92" s="225"/>
      <c r="O92" s="225"/>
      <c r="P92" s="225"/>
      <c r="Q92" s="225"/>
      <c r="R92" s="225"/>
      <c r="S92" s="225"/>
      <c r="T92" s="226"/>
      <c r="AT92" s="227" t="s">
        <v>217</v>
      </c>
      <c r="AU92" s="227" t="s">
        <v>73</v>
      </c>
      <c r="AV92" s="9" t="s">
        <v>82</v>
      </c>
      <c r="AW92" s="9" t="s">
        <v>37</v>
      </c>
      <c r="AX92" s="9" t="s">
        <v>80</v>
      </c>
      <c r="AY92" s="227" t="s">
        <v>213</v>
      </c>
    </row>
    <row r="93" s="1" customFormat="1" ht="16.5" customHeight="1">
      <c r="B93" s="43"/>
      <c r="C93" s="238" t="s">
        <v>212</v>
      </c>
      <c r="D93" s="238" t="s">
        <v>232</v>
      </c>
      <c r="E93" s="239" t="s">
        <v>233</v>
      </c>
      <c r="F93" s="240" t="s">
        <v>234</v>
      </c>
      <c r="G93" s="241" t="s">
        <v>210</v>
      </c>
      <c r="H93" s="242">
        <v>884</v>
      </c>
      <c r="I93" s="243"/>
      <c r="J93" s="244">
        <f>ROUND(I93*H93,2)</f>
        <v>0</v>
      </c>
      <c r="K93" s="240" t="s">
        <v>211</v>
      </c>
      <c r="L93" s="245"/>
      <c r="M93" s="246" t="s">
        <v>21</v>
      </c>
      <c r="N93" s="247" t="s">
        <v>44</v>
      </c>
      <c r="O93" s="44"/>
      <c r="P93" s="211">
        <f>O93*H93</f>
        <v>0</v>
      </c>
      <c r="Q93" s="211">
        <v>0.00021000000000000001</v>
      </c>
      <c r="R93" s="211">
        <f>Q93*H93</f>
        <v>0.18564</v>
      </c>
      <c r="S93" s="211">
        <v>0</v>
      </c>
      <c r="T93" s="212">
        <f>S93*H93</f>
        <v>0</v>
      </c>
      <c r="AR93" s="21" t="s">
        <v>235</v>
      </c>
      <c r="AT93" s="21" t="s">
        <v>232</v>
      </c>
      <c r="AU93" s="21" t="s">
        <v>73</v>
      </c>
      <c r="AY93" s="21" t="s">
        <v>213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21" t="s">
        <v>80</v>
      </c>
      <c r="BK93" s="213">
        <f>ROUND(I93*H93,2)</f>
        <v>0</v>
      </c>
      <c r="BL93" s="21" t="s">
        <v>212</v>
      </c>
      <c r="BM93" s="21" t="s">
        <v>370</v>
      </c>
    </row>
    <row r="94" s="9" customFormat="1">
      <c r="B94" s="217"/>
      <c r="C94" s="218"/>
      <c r="D94" s="214" t="s">
        <v>217</v>
      </c>
      <c r="E94" s="219" t="s">
        <v>21</v>
      </c>
      <c r="F94" s="220" t="s">
        <v>369</v>
      </c>
      <c r="G94" s="218"/>
      <c r="H94" s="221">
        <v>884</v>
      </c>
      <c r="I94" s="222"/>
      <c r="J94" s="218"/>
      <c r="K94" s="218"/>
      <c r="L94" s="223"/>
      <c r="M94" s="224"/>
      <c r="N94" s="225"/>
      <c r="O94" s="225"/>
      <c r="P94" s="225"/>
      <c r="Q94" s="225"/>
      <c r="R94" s="225"/>
      <c r="S94" s="225"/>
      <c r="T94" s="226"/>
      <c r="AT94" s="227" t="s">
        <v>217</v>
      </c>
      <c r="AU94" s="227" t="s">
        <v>73</v>
      </c>
      <c r="AV94" s="9" t="s">
        <v>82</v>
      </c>
      <c r="AW94" s="9" t="s">
        <v>37</v>
      </c>
      <c r="AX94" s="9" t="s">
        <v>80</v>
      </c>
      <c r="AY94" s="227" t="s">
        <v>213</v>
      </c>
    </row>
    <row r="95" s="1" customFormat="1" ht="51" customHeight="1">
      <c r="B95" s="43"/>
      <c r="C95" s="202" t="s">
        <v>237</v>
      </c>
      <c r="D95" s="202" t="s">
        <v>207</v>
      </c>
      <c r="E95" s="203" t="s">
        <v>238</v>
      </c>
      <c r="F95" s="204" t="s">
        <v>239</v>
      </c>
      <c r="G95" s="205" t="s">
        <v>210</v>
      </c>
      <c r="H95" s="206">
        <v>178</v>
      </c>
      <c r="I95" s="207"/>
      <c r="J95" s="208">
        <f>ROUND(I95*H95,2)</f>
        <v>0</v>
      </c>
      <c r="K95" s="204" t="s">
        <v>211</v>
      </c>
      <c r="L95" s="69"/>
      <c r="M95" s="209" t="s">
        <v>21</v>
      </c>
      <c r="N95" s="210" t="s">
        <v>44</v>
      </c>
      <c r="O95" s="44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AR95" s="21" t="s">
        <v>212</v>
      </c>
      <c r="AT95" s="21" t="s">
        <v>207</v>
      </c>
      <c r="AU95" s="21" t="s">
        <v>73</v>
      </c>
      <c r="AY95" s="21" t="s">
        <v>213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21" t="s">
        <v>80</v>
      </c>
      <c r="BK95" s="213">
        <f>ROUND(I95*H95,2)</f>
        <v>0</v>
      </c>
      <c r="BL95" s="21" t="s">
        <v>212</v>
      </c>
      <c r="BM95" s="21" t="s">
        <v>371</v>
      </c>
    </row>
    <row r="96" s="1" customFormat="1">
      <c r="B96" s="43"/>
      <c r="C96" s="71"/>
      <c r="D96" s="214" t="s">
        <v>215</v>
      </c>
      <c r="E96" s="71"/>
      <c r="F96" s="215" t="s">
        <v>241</v>
      </c>
      <c r="G96" s="71"/>
      <c r="H96" s="71"/>
      <c r="I96" s="186"/>
      <c r="J96" s="71"/>
      <c r="K96" s="71"/>
      <c r="L96" s="69"/>
      <c r="M96" s="216"/>
      <c r="N96" s="44"/>
      <c r="O96" s="44"/>
      <c r="P96" s="44"/>
      <c r="Q96" s="44"/>
      <c r="R96" s="44"/>
      <c r="S96" s="44"/>
      <c r="T96" s="92"/>
      <c r="AT96" s="21" t="s">
        <v>215</v>
      </c>
      <c r="AU96" s="21" t="s">
        <v>73</v>
      </c>
    </row>
    <row r="97" s="9" customFormat="1">
      <c r="B97" s="217"/>
      <c r="C97" s="218"/>
      <c r="D97" s="214" t="s">
        <v>217</v>
      </c>
      <c r="E97" s="219" t="s">
        <v>21</v>
      </c>
      <c r="F97" s="220" t="s">
        <v>372</v>
      </c>
      <c r="G97" s="218"/>
      <c r="H97" s="221">
        <v>178</v>
      </c>
      <c r="I97" s="222"/>
      <c r="J97" s="218"/>
      <c r="K97" s="218"/>
      <c r="L97" s="223"/>
      <c r="M97" s="224"/>
      <c r="N97" s="225"/>
      <c r="O97" s="225"/>
      <c r="P97" s="225"/>
      <c r="Q97" s="225"/>
      <c r="R97" s="225"/>
      <c r="S97" s="225"/>
      <c r="T97" s="226"/>
      <c r="AT97" s="227" t="s">
        <v>217</v>
      </c>
      <c r="AU97" s="227" t="s">
        <v>73</v>
      </c>
      <c r="AV97" s="9" t="s">
        <v>82</v>
      </c>
      <c r="AW97" s="9" t="s">
        <v>37</v>
      </c>
      <c r="AX97" s="9" t="s">
        <v>80</v>
      </c>
      <c r="AY97" s="227" t="s">
        <v>213</v>
      </c>
    </row>
    <row r="98" s="1" customFormat="1" ht="16.5" customHeight="1">
      <c r="B98" s="43"/>
      <c r="C98" s="238" t="s">
        <v>243</v>
      </c>
      <c r="D98" s="238" t="s">
        <v>232</v>
      </c>
      <c r="E98" s="239" t="s">
        <v>244</v>
      </c>
      <c r="F98" s="240" t="s">
        <v>245</v>
      </c>
      <c r="G98" s="241" t="s">
        <v>210</v>
      </c>
      <c r="H98" s="242">
        <v>178</v>
      </c>
      <c r="I98" s="243"/>
      <c r="J98" s="244">
        <f>ROUND(I98*H98,2)</f>
        <v>0</v>
      </c>
      <c r="K98" s="240" t="s">
        <v>211</v>
      </c>
      <c r="L98" s="245"/>
      <c r="M98" s="246" t="s">
        <v>21</v>
      </c>
      <c r="N98" s="247" t="s">
        <v>44</v>
      </c>
      <c r="O98" s="44"/>
      <c r="P98" s="211">
        <f>O98*H98</f>
        <v>0</v>
      </c>
      <c r="Q98" s="211">
        <v>0.00123</v>
      </c>
      <c r="R98" s="211">
        <f>Q98*H98</f>
        <v>0.21894</v>
      </c>
      <c r="S98" s="211">
        <v>0</v>
      </c>
      <c r="T98" s="212">
        <f>S98*H98</f>
        <v>0</v>
      </c>
      <c r="AR98" s="21" t="s">
        <v>235</v>
      </c>
      <c r="AT98" s="21" t="s">
        <v>232</v>
      </c>
      <c r="AU98" s="21" t="s">
        <v>73</v>
      </c>
      <c r="AY98" s="21" t="s">
        <v>213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21" t="s">
        <v>80</v>
      </c>
      <c r="BK98" s="213">
        <f>ROUND(I98*H98,2)</f>
        <v>0</v>
      </c>
      <c r="BL98" s="21" t="s">
        <v>212</v>
      </c>
      <c r="BM98" s="21" t="s">
        <v>373</v>
      </c>
    </row>
    <row r="99" s="9" customFormat="1">
      <c r="B99" s="217"/>
      <c r="C99" s="218"/>
      <c r="D99" s="214" t="s">
        <v>217</v>
      </c>
      <c r="E99" s="219" t="s">
        <v>21</v>
      </c>
      <c r="F99" s="220" t="s">
        <v>372</v>
      </c>
      <c r="G99" s="218"/>
      <c r="H99" s="221">
        <v>178</v>
      </c>
      <c r="I99" s="222"/>
      <c r="J99" s="218"/>
      <c r="K99" s="218"/>
      <c r="L99" s="223"/>
      <c r="M99" s="224"/>
      <c r="N99" s="225"/>
      <c r="O99" s="225"/>
      <c r="P99" s="225"/>
      <c r="Q99" s="225"/>
      <c r="R99" s="225"/>
      <c r="S99" s="225"/>
      <c r="T99" s="226"/>
      <c r="AT99" s="227" t="s">
        <v>217</v>
      </c>
      <c r="AU99" s="227" t="s">
        <v>73</v>
      </c>
      <c r="AV99" s="9" t="s">
        <v>82</v>
      </c>
      <c r="AW99" s="9" t="s">
        <v>37</v>
      </c>
      <c r="AX99" s="9" t="s">
        <v>80</v>
      </c>
      <c r="AY99" s="227" t="s">
        <v>213</v>
      </c>
    </row>
    <row r="100" s="1" customFormat="1" ht="76.5" customHeight="1">
      <c r="B100" s="43"/>
      <c r="C100" s="202" t="s">
        <v>247</v>
      </c>
      <c r="D100" s="202" t="s">
        <v>207</v>
      </c>
      <c r="E100" s="203" t="s">
        <v>332</v>
      </c>
      <c r="F100" s="204" t="s">
        <v>333</v>
      </c>
      <c r="G100" s="205" t="s">
        <v>250</v>
      </c>
      <c r="H100" s="206">
        <v>5</v>
      </c>
      <c r="I100" s="207"/>
      <c r="J100" s="208">
        <f>ROUND(I100*H100,2)</f>
        <v>0</v>
      </c>
      <c r="K100" s="204" t="s">
        <v>211</v>
      </c>
      <c r="L100" s="69"/>
      <c r="M100" s="209" t="s">
        <v>21</v>
      </c>
      <c r="N100" s="210" t="s">
        <v>44</v>
      </c>
      <c r="O100" s="44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2">
        <f>S100*H100</f>
        <v>0</v>
      </c>
      <c r="AR100" s="21" t="s">
        <v>212</v>
      </c>
      <c r="AT100" s="21" t="s">
        <v>207</v>
      </c>
      <c r="AU100" s="21" t="s">
        <v>73</v>
      </c>
      <c r="AY100" s="21" t="s">
        <v>213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21" t="s">
        <v>80</v>
      </c>
      <c r="BK100" s="213">
        <f>ROUND(I100*H100,2)</f>
        <v>0</v>
      </c>
      <c r="BL100" s="21" t="s">
        <v>212</v>
      </c>
      <c r="BM100" s="21" t="s">
        <v>374</v>
      </c>
    </row>
    <row r="101" s="1" customFormat="1">
      <c r="B101" s="43"/>
      <c r="C101" s="71"/>
      <c r="D101" s="214" t="s">
        <v>215</v>
      </c>
      <c r="E101" s="71"/>
      <c r="F101" s="215" t="s">
        <v>252</v>
      </c>
      <c r="G101" s="71"/>
      <c r="H101" s="71"/>
      <c r="I101" s="186"/>
      <c r="J101" s="71"/>
      <c r="K101" s="71"/>
      <c r="L101" s="69"/>
      <c r="M101" s="216"/>
      <c r="N101" s="44"/>
      <c r="O101" s="44"/>
      <c r="P101" s="44"/>
      <c r="Q101" s="44"/>
      <c r="R101" s="44"/>
      <c r="S101" s="44"/>
      <c r="T101" s="92"/>
      <c r="AT101" s="21" t="s">
        <v>215</v>
      </c>
      <c r="AU101" s="21" t="s">
        <v>73</v>
      </c>
    </row>
    <row r="102" s="9" customFormat="1">
      <c r="B102" s="217"/>
      <c r="C102" s="218"/>
      <c r="D102" s="214" t="s">
        <v>217</v>
      </c>
      <c r="E102" s="219" t="s">
        <v>21</v>
      </c>
      <c r="F102" s="220" t="s">
        <v>237</v>
      </c>
      <c r="G102" s="218"/>
      <c r="H102" s="221">
        <v>5</v>
      </c>
      <c r="I102" s="222"/>
      <c r="J102" s="218"/>
      <c r="K102" s="218"/>
      <c r="L102" s="223"/>
      <c r="M102" s="224"/>
      <c r="N102" s="225"/>
      <c r="O102" s="225"/>
      <c r="P102" s="225"/>
      <c r="Q102" s="225"/>
      <c r="R102" s="225"/>
      <c r="S102" s="225"/>
      <c r="T102" s="226"/>
      <c r="AT102" s="227" t="s">
        <v>217</v>
      </c>
      <c r="AU102" s="227" t="s">
        <v>73</v>
      </c>
      <c r="AV102" s="9" t="s">
        <v>82</v>
      </c>
      <c r="AW102" s="9" t="s">
        <v>37</v>
      </c>
      <c r="AX102" s="9" t="s">
        <v>80</v>
      </c>
      <c r="AY102" s="227" t="s">
        <v>213</v>
      </c>
    </row>
    <row r="103" s="1" customFormat="1" ht="76.5" customHeight="1">
      <c r="B103" s="43"/>
      <c r="C103" s="202" t="s">
        <v>235</v>
      </c>
      <c r="D103" s="202" t="s">
        <v>207</v>
      </c>
      <c r="E103" s="203" t="s">
        <v>253</v>
      </c>
      <c r="F103" s="204" t="s">
        <v>254</v>
      </c>
      <c r="G103" s="205" t="s">
        <v>250</v>
      </c>
      <c r="H103" s="206">
        <v>2</v>
      </c>
      <c r="I103" s="207"/>
      <c r="J103" s="208">
        <f>ROUND(I103*H103,2)</f>
        <v>0</v>
      </c>
      <c r="K103" s="204" t="s">
        <v>211</v>
      </c>
      <c r="L103" s="69"/>
      <c r="M103" s="209" t="s">
        <v>21</v>
      </c>
      <c r="N103" s="210" t="s">
        <v>44</v>
      </c>
      <c r="O103" s="44"/>
      <c r="P103" s="211">
        <f>O103*H103</f>
        <v>0</v>
      </c>
      <c r="Q103" s="211">
        <v>0</v>
      </c>
      <c r="R103" s="211">
        <f>Q103*H103</f>
        <v>0</v>
      </c>
      <c r="S103" s="211">
        <v>0</v>
      </c>
      <c r="T103" s="212">
        <f>S103*H103</f>
        <v>0</v>
      </c>
      <c r="AR103" s="21" t="s">
        <v>212</v>
      </c>
      <c r="AT103" s="21" t="s">
        <v>207</v>
      </c>
      <c r="AU103" s="21" t="s">
        <v>73</v>
      </c>
      <c r="AY103" s="21" t="s">
        <v>213</v>
      </c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21" t="s">
        <v>80</v>
      </c>
      <c r="BK103" s="213">
        <f>ROUND(I103*H103,2)</f>
        <v>0</v>
      </c>
      <c r="BL103" s="21" t="s">
        <v>212</v>
      </c>
      <c r="BM103" s="21" t="s">
        <v>375</v>
      </c>
    </row>
    <row r="104" s="1" customFormat="1">
      <c r="B104" s="43"/>
      <c r="C104" s="71"/>
      <c r="D104" s="214" t="s">
        <v>215</v>
      </c>
      <c r="E104" s="71"/>
      <c r="F104" s="215" t="s">
        <v>252</v>
      </c>
      <c r="G104" s="71"/>
      <c r="H104" s="71"/>
      <c r="I104" s="186"/>
      <c r="J104" s="71"/>
      <c r="K104" s="71"/>
      <c r="L104" s="69"/>
      <c r="M104" s="216"/>
      <c r="N104" s="44"/>
      <c r="O104" s="44"/>
      <c r="P104" s="44"/>
      <c r="Q104" s="44"/>
      <c r="R104" s="44"/>
      <c r="S104" s="44"/>
      <c r="T104" s="92"/>
      <c r="AT104" s="21" t="s">
        <v>215</v>
      </c>
      <c r="AU104" s="21" t="s">
        <v>73</v>
      </c>
    </row>
    <row r="105" s="9" customFormat="1">
      <c r="B105" s="217"/>
      <c r="C105" s="218"/>
      <c r="D105" s="214" t="s">
        <v>217</v>
      </c>
      <c r="E105" s="219" t="s">
        <v>21</v>
      </c>
      <c r="F105" s="220" t="s">
        <v>82</v>
      </c>
      <c r="G105" s="218"/>
      <c r="H105" s="221">
        <v>2</v>
      </c>
      <c r="I105" s="222"/>
      <c r="J105" s="218"/>
      <c r="K105" s="218"/>
      <c r="L105" s="223"/>
      <c r="M105" s="224"/>
      <c r="N105" s="225"/>
      <c r="O105" s="225"/>
      <c r="P105" s="225"/>
      <c r="Q105" s="225"/>
      <c r="R105" s="225"/>
      <c r="S105" s="225"/>
      <c r="T105" s="226"/>
      <c r="AT105" s="227" t="s">
        <v>217</v>
      </c>
      <c r="AU105" s="227" t="s">
        <v>73</v>
      </c>
      <c r="AV105" s="9" t="s">
        <v>82</v>
      </c>
      <c r="AW105" s="9" t="s">
        <v>37</v>
      </c>
      <c r="AX105" s="9" t="s">
        <v>80</v>
      </c>
      <c r="AY105" s="227" t="s">
        <v>213</v>
      </c>
    </row>
    <row r="106" s="1" customFormat="1" ht="76.5" customHeight="1">
      <c r="B106" s="43"/>
      <c r="C106" s="202" t="s">
        <v>256</v>
      </c>
      <c r="D106" s="202" t="s">
        <v>207</v>
      </c>
      <c r="E106" s="203" t="s">
        <v>257</v>
      </c>
      <c r="F106" s="204" t="s">
        <v>258</v>
      </c>
      <c r="G106" s="205" t="s">
        <v>250</v>
      </c>
      <c r="H106" s="206">
        <v>1</v>
      </c>
      <c r="I106" s="207"/>
      <c r="J106" s="208">
        <f>ROUND(I106*H106,2)</f>
        <v>0</v>
      </c>
      <c r="K106" s="204" t="s">
        <v>211</v>
      </c>
      <c r="L106" s="69"/>
      <c r="M106" s="209" t="s">
        <v>21</v>
      </c>
      <c r="N106" s="210" t="s">
        <v>44</v>
      </c>
      <c r="O106" s="44"/>
      <c r="P106" s="211">
        <f>O106*H106</f>
        <v>0</v>
      </c>
      <c r="Q106" s="211">
        <v>0</v>
      </c>
      <c r="R106" s="211">
        <f>Q106*H106</f>
        <v>0</v>
      </c>
      <c r="S106" s="211">
        <v>0</v>
      </c>
      <c r="T106" s="212">
        <f>S106*H106</f>
        <v>0</v>
      </c>
      <c r="AR106" s="21" t="s">
        <v>212</v>
      </c>
      <c r="AT106" s="21" t="s">
        <v>207</v>
      </c>
      <c r="AU106" s="21" t="s">
        <v>73</v>
      </c>
      <c r="AY106" s="21" t="s">
        <v>213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21" t="s">
        <v>80</v>
      </c>
      <c r="BK106" s="213">
        <f>ROUND(I106*H106,2)</f>
        <v>0</v>
      </c>
      <c r="BL106" s="21" t="s">
        <v>212</v>
      </c>
      <c r="BM106" s="21" t="s">
        <v>376</v>
      </c>
    </row>
    <row r="107" s="1" customFormat="1">
      <c r="B107" s="43"/>
      <c r="C107" s="71"/>
      <c r="D107" s="214" t="s">
        <v>215</v>
      </c>
      <c r="E107" s="71"/>
      <c r="F107" s="215" t="s">
        <v>252</v>
      </c>
      <c r="G107" s="71"/>
      <c r="H107" s="71"/>
      <c r="I107" s="186"/>
      <c r="J107" s="71"/>
      <c r="K107" s="71"/>
      <c r="L107" s="69"/>
      <c r="M107" s="216"/>
      <c r="N107" s="44"/>
      <c r="O107" s="44"/>
      <c r="P107" s="44"/>
      <c r="Q107" s="44"/>
      <c r="R107" s="44"/>
      <c r="S107" s="44"/>
      <c r="T107" s="92"/>
      <c r="AT107" s="21" t="s">
        <v>215</v>
      </c>
      <c r="AU107" s="21" t="s">
        <v>73</v>
      </c>
    </row>
    <row r="108" s="9" customFormat="1">
      <c r="B108" s="217"/>
      <c r="C108" s="218"/>
      <c r="D108" s="214" t="s">
        <v>217</v>
      </c>
      <c r="E108" s="219" t="s">
        <v>21</v>
      </c>
      <c r="F108" s="220" t="s">
        <v>80</v>
      </c>
      <c r="G108" s="218"/>
      <c r="H108" s="221">
        <v>1</v>
      </c>
      <c r="I108" s="222"/>
      <c r="J108" s="218"/>
      <c r="K108" s="218"/>
      <c r="L108" s="223"/>
      <c r="M108" s="224"/>
      <c r="N108" s="225"/>
      <c r="O108" s="225"/>
      <c r="P108" s="225"/>
      <c r="Q108" s="225"/>
      <c r="R108" s="225"/>
      <c r="S108" s="225"/>
      <c r="T108" s="226"/>
      <c r="AT108" s="227" t="s">
        <v>217</v>
      </c>
      <c r="AU108" s="227" t="s">
        <v>73</v>
      </c>
      <c r="AV108" s="9" t="s">
        <v>82</v>
      </c>
      <c r="AW108" s="9" t="s">
        <v>37</v>
      </c>
      <c r="AX108" s="9" t="s">
        <v>80</v>
      </c>
      <c r="AY108" s="227" t="s">
        <v>213</v>
      </c>
    </row>
    <row r="109" s="1" customFormat="1" ht="76.5" customHeight="1">
      <c r="B109" s="43"/>
      <c r="C109" s="202" t="s">
        <v>175</v>
      </c>
      <c r="D109" s="202" t="s">
        <v>207</v>
      </c>
      <c r="E109" s="203" t="s">
        <v>260</v>
      </c>
      <c r="F109" s="204" t="s">
        <v>261</v>
      </c>
      <c r="G109" s="205" t="s">
        <v>221</v>
      </c>
      <c r="H109" s="206">
        <v>680</v>
      </c>
      <c r="I109" s="207"/>
      <c r="J109" s="208">
        <f>ROUND(I109*H109,2)</f>
        <v>0</v>
      </c>
      <c r="K109" s="204" t="s">
        <v>211</v>
      </c>
      <c r="L109" s="69"/>
      <c r="M109" s="209" t="s">
        <v>21</v>
      </c>
      <c r="N109" s="210" t="s">
        <v>44</v>
      </c>
      <c r="O109" s="44"/>
      <c r="P109" s="211">
        <f>O109*H109</f>
        <v>0</v>
      </c>
      <c r="Q109" s="211">
        <v>0</v>
      </c>
      <c r="R109" s="211">
        <f>Q109*H109</f>
        <v>0</v>
      </c>
      <c r="S109" s="211">
        <v>0</v>
      </c>
      <c r="T109" s="212">
        <f>S109*H109</f>
        <v>0</v>
      </c>
      <c r="AR109" s="21" t="s">
        <v>212</v>
      </c>
      <c r="AT109" s="21" t="s">
        <v>207</v>
      </c>
      <c r="AU109" s="21" t="s">
        <v>73</v>
      </c>
      <c r="AY109" s="21" t="s">
        <v>213</v>
      </c>
      <c r="BE109" s="213">
        <f>IF(N109="základní",J109,0)</f>
        <v>0</v>
      </c>
      <c r="BF109" s="213">
        <f>IF(N109="snížená",J109,0)</f>
        <v>0</v>
      </c>
      <c r="BG109" s="213">
        <f>IF(N109="zákl. přenesená",J109,0)</f>
        <v>0</v>
      </c>
      <c r="BH109" s="213">
        <f>IF(N109="sníž. přenesená",J109,0)</f>
        <v>0</v>
      </c>
      <c r="BI109" s="213">
        <f>IF(N109="nulová",J109,0)</f>
        <v>0</v>
      </c>
      <c r="BJ109" s="21" t="s">
        <v>80</v>
      </c>
      <c r="BK109" s="213">
        <f>ROUND(I109*H109,2)</f>
        <v>0</v>
      </c>
      <c r="BL109" s="21" t="s">
        <v>212</v>
      </c>
      <c r="BM109" s="21" t="s">
        <v>377</v>
      </c>
    </row>
    <row r="110" s="1" customFormat="1">
      <c r="B110" s="43"/>
      <c r="C110" s="71"/>
      <c r="D110" s="214" t="s">
        <v>215</v>
      </c>
      <c r="E110" s="71"/>
      <c r="F110" s="215" t="s">
        <v>263</v>
      </c>
      <c r="G110" s="71"/>
      <c r="H110" s="71"/>
      <c r="I110" s="186"/>
      <c r="J110" s="71"/>
      <c r="K110" s="71"/>
      <c r="L110" s="69"/>
      <c r="M110" s="216"/>
      <c r="N110" s="44"/>
      <c r="O110" s="44"/>
      <c r="P110" s="44"/>
      <c r="Q110" s="44"/>
      <c r="R110" s="44"/>
      <c r="S110" s="44"/>
      <c r="T110" s="92"/>
      <c r="AT110" s="21" t="s">
        <v>215</v>
      </c>
      <c r="AU110" s="21" t="s">
        <v>73</v>
      </c>
    </row>
    <row r="111" s="9" customFormat="1">
      <c r="B111" s="217"/>
      <c r="C111" s="218"/>
      <c r="D111" s="214" t="s">
        <v>217</v>
      </c>
      <c r="E111" s="219" t="s">
        <v>21</v>
      </c>
      <c r="F111" s="220" t="s">
        <v>378</v>
      </c>
      <c r="G111" s="218"/>
      <c r="H111" s="221">
        <v>680</v>
      </c>
      <c r="I111" s="222"/>
      <c r="J111" s="218"/>
      <c r="K111" s="218"/>
      <c r="L111" s="223"/>
      <c r="M111" s="224"/>
      <c r="N111" s="225"/>
      <c r="O111" s="225"/>
      <c r="P111" s="225"/>
      <c r="Q111" s="225"/>
      <c r="R111" s="225"/>
      <c r="S111" s="225"/>
      <c r="T111" s="226"/>
      <c r="AT111" s="227" t="s">
        <v>217</v>
      </c>
      <c r="AU111" s="227" t="s">
        <v>73</v>
      </c>
      <c r="AV111" s="9" t="s">
        <v>82</v>
      </c>
      <c r="AW111" s="9" t="s">
        <v>37</v>
      </c>
      <c r="AX111" s="9" t="s">
        <v>80</v>
      </c>
      <c r="AY111" s="227" t="s">
        <v>213</v>
      </c>
    </row>
    <row r="112" s="1" customFormat="1" ht="63.75" customHeight="1">
      <c r="B112" s="43"/>
      <c r="C112" s="202" t="s">
        <v>265</v>
      </c>
      <c r="D112" s="202" t="s">
        <v>207</v>
      </c>
      <c r="E112" s="203" t="s">
        <v>266</v>
      </c>
      <c r="F112" s="204" t="s">
        <v>267</v>
      </c>
      <c r="G112" s="205" t="s">
        <v>250</v>
      </c>
      <c r="H112" s="206">
        <v>2</v>
      </c>
      <c r="I112" s="207"/>
      <c r="J112" s="208">
        <f>ROUND(I112*H112,2)</f>
        <v>0</v>
      </c>
      <c r="K112" s="204" t="s">
        <v>211</v>
      </c>
      <c r="L112" s="69"/>
      <c r="M112" s="209" t="s">
        <v>21</v>
      </c>
      <c r="N112" s="210" t="s">
        <v>44</v>
      </c>
      <c r="O112" s="44"/>
      <c r="P112" s="211">
        <f>O112*H112</f>
        <v>0</v>
      </c>
      <c r="Q112" s="211">
        <v>0</v>
      </c>
      <c r="R112" s="211">
        <f>Q112*H112</f>
        <v>0</v>
      </c>
      <c r="S112" s="211">
        <v>0</v>
      </c>
      <c r="T112" s="212">
        <f>S112*H112</f>
        <v>0</v>
      </c>
      <c r="AR112" s="21" t="s">
        <v>212</v>
      </c>
      <c r="AT112" s="21" t="s">
        <v>207</v>
      </c>
      <c r="AU112" s="21" t="s">
        <v>73</v>
      </c>
      <c r="AY112" s="21" t="s">
        <v>213</v>
      </c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21" t="s">
        <v>80</v>
      </c>
      <c r="BK112" s="213">
        <f>ROUND(I112*H112,2)</f>
        <v>0</v>
      </c>
      <c r="BL112" s="21" t="s">
        <v>212</v>
      </c>
      <c r="BM112" s="21" t="s">
        <v>379</v>
      </c>
    </row>
    <row r="113" s="1" customFormat="1">
      <c r="B113" s="43"/>
      <c r="C113" s="71"/>
      <c r="D113" s="214" t="s">
        <v>215</v>
      </c>
      <c r="E113" s="71"/>
      <c r="F113" s="215" t="s">
        <v>269</v>
      </c>
      <c r="G113" s="71"/>
      <c r="H113" s="71"/>
      <c r="I113" s="186"/>
      <c r="J113" s="71"/>
      <c r="K113" s="71"/>
      <c r="L113" s="69"/>
      <c r="M113" s="216"/>
      <c r="N113" s="44"/>
      <c r="O113" s="44"/>
      <c r="P113" s="44"/>
      <c r="Q113" s="44"/>
      <c r="R113" s="44"/>
      <c r="S113" s="44"/>
      <c r="T113" s="92"/>
      <c r="AT113" s="21" t="s">
        <v>215</v>
      </c>
      <c r="AU113" s="21" t="s">
        <v>73</v>
      </c>
    </row>
    <row r="114" s="9" customFormat="1">
      <c r="B114" s="217"/>
      <c r="C114" s="218"/>
      <c r="D114" s="214" t="s">
        <v>217</v>
      </c>
      <c r="E114" s="219" t="s">
        <v>21</v>
      </c>
      <c r="F114" s="220" t="s">
        <v>82</v>
      </c>
      <c r="G114" s="218"/>
      <c r="H114" s="221">
        <v>2</v>
      </c>
      <c r="I114" s="222"/>
      <c r="J114" s="218"/>
      <c r="K114" s="218"/>
      <c r="L114" s="223"/>
      <c r="M114" s="224"/>
      <c r="N114" s="225"/>
      <c r="O114" s="225"/>
      <c r="P114" s="225"/>
      <c r="Q114" s="225"/>
      <c r="R114" s="225"/>
      <c r="S114" s="225"/>
      <c r="T114" s="226"/>
      <c r="AT114" s="227" t="s">
        <v>217</v>
      </c>
      <c r="AU114" s="227" t="s">
        <v>73</v>
      </c>
      <c r="AV114" s="9" t="s">
        <v>82</v>
      </c>
      <c r="AW114" s="9" t="s">
        <v>37</v>
      </c>
      <c r="AX114" s="9" t="s">
        <v>80</v>
      </c>
      <c r="AY114" s="227" t="s">
        <v>213</v>
      </c>
    </row>
    <row r="115" s="1" customFormat="1" ht="38.25" customHeight="1">
      <c r="B115" s="43"/>
      <c r="C115" s="202" t="s">
        <v>270</v>
      </c>
      <c r="D115" s="202" t="s">
        <v>207</v>
      </c>
      <c r="E115" s="203" t="s">
        <v>271</v>
      </c>
      <c r="F115" s="204" t="s">
        <v>272</v>
      </c>
      <c r="G115" s="205" t="s">
        <v>210</v>
      </c>
      <c r="H115" s="206">
        <v>6</v>
      </c>
      <c r="I115" s="207"/>
      <c r="J115" s="208">
        <f>ROUND(I115*H115,2)</f>
        <v>0</v>
      </c>
      <c r="K115" s="204" t="s">
        <v>211</v>
      </c>
      <c r="L115" s="69"/>
      <c r="M115" s="209" t="s">
        <v>21</v>
      </c>
      <c r="N115" s="210" t="s">
        <v>44</v>
      </c>
      <c r="O115" s="44"/>
      <c r="P115" s="211">
        <f>O115*H115</f>
        <v>0</v>
      </c>
      <c r="Q115" s="211">
        <v>0</v>
      </c>
      <c r="R115" s="211">
        <f>Q115*H115</f>
        <v>0</v>
      </c>
      <c r="S115" s="211">
        <v>0</v>
      </c>
      <c r="T115" s="212">
        <f>S115*H115</f>
        <v>0</v>
      </c>
      <c r="AR115" s="21" t="s">
        <v>212</v>
      </c>
      <c r="AT115" s="21" t="s">
        <v>207</v>
      </c>
      <c r="AU115" s="21" t="s">
        <v>73</v>
      </c>
      <c r="AY115" s="21" t="s">
        <v>213</v>
      </c>
      <c r="BE115" s="213">
        <f>IF(N115="základní",J115,0)</f>
        <v>0</v>
      </c>
      <c r="BF115" s="213">
        <f>IF(N115="snížená",J115,0)</f>
        <v>0</v>
      </c>
      <c r="BG115" s="213">
        <f>IF(N115="zákl. přenesená",J115,0)</f>
        <v>0</v>
      </c>
      <c r="BH115" s="213">
        <f>IF(N115="sníž. přenesená",J115,0)</f>
        <v>0</v>
      </c>
      <c r="BI115" s="213">
        <f>IF(N115="nulová",J115,0)</f>
        <v>0</v>
      </c>
      <c r="BJ115" s="21" t="s">
        <v>80</v>
      </c>
      <c r="BK115" s="213">
        <f>ROUND(I115*H115,2)</f>
        <v>0</v>
      </c>
      <c r="BL115" s="21" t="s">
        <v>212</v>
      </c>
      <c r="BM115" s="21" t="s">
        <v>380</v>
      </c>
    </row>
    <row r="116" s="9" customFormat="1">
      <c r="B116" s="217"/>
      <c r="C116" s="218"/>
      <c r="D116" s="214" t="s">
        <v>217</v>
      </c>
      <c r="E116" s="219" t="s">
        <v>21</v>
      </c>
      <c r="F116" s="220" t="s">
        <v>243</v>
      </c>
      <c r="G116" s="218"/>
      <c r="H116" s="221">
        <v>6</v>
      </c>
      <c r="I116" s="222"/>
      <c r="J116" s="218"/>
      <c r="K116" s="218"/>
      <c r="L116" s="223"/>
      <c r="M116" s="224"/>
      <c r="N116" s="225"/>
      <c r="O116" s="225"/>
      <c r="P116" s="225"/>
      <c r="Q116" s="225"/>
      <c r="R116" s="225"/>
      <c r="S116" s="225"/>
      <c r="T116" s="226"/>
      <c r="AT116" s="227" t="s">
        <v>217</v>
      </c>
      <c r="AU116" s="227" t="s">
        <v>73</v>
      </c>
      <c r="AV116" s="9" t="s">
        <v>82</v>
      </c>
      <c r="AW116" s="9" t="s">
        <v>37</v>
      </c>
      <c r="AX116" s="9" t="s">
        <v>80</v>
      </c>
      <c r="AY116" s="227" t="s">
        <v>213</v>
      </c>
    </row>
    <row r="117" s="1" customFormat="1" ht="25.5" customHeight="1">
      <c r="B117" s="43"/>
      <c r="C117" s="202" t="s">
        <v>275</v>
      </c>
      <c r="D117" s="202" t="s">
        <v>207</v>
      </c>
      <c r="E117" s="203" t="s">
        <v>276</v>
      </c>
      <c r="F117" s="204" t="s">
        <v>277</v>
      </c>
      <c r="G117" s="205" t="s">
        <v>210</v>
      </c>
      <c r="H117" s="206">
        <v>6</v>
      </c>
      <c r="I117" s="207"/>
      <c r="J117" s="208">
        <f>ROUND(I117*H117,2)</f>
        <v>0</v>
      </c>
      <c r="K117" s="204" t="s">
        <v>211</v>
      </c>
      <c r="L117" s="69"/>
      <c r="M117" s="209" t="s">
        <v>21</v>
      </c>
      <c r="N117" s="210" t="s">
        <v>44</v>
      </c>
      <c r="O117" s="44"/>
      <c r="P117" s="211">
        <f>O117*H117</f>
        <v>0</v>
      </c>
      <c r="Q117" s="211">
        <v>0</v>
      </c>
      <c r="R117" s="211">
        <f>Q117*H117</f>
        <v>0</v>
      </c>
      <c r="S117" s="211">
        <v>0</v>
      </c>
      <c r="T117" s="212">
        <f>S117*H117</f>
        <v>0</v>
      </c>
      <c r="AR117" s="21" t="s">
        <v>212</v>
      </c>
      <c r="AT117" s="21" t="s">
        <v>207</v>
      </c>
      <c r="AU117" s="21" t="s">
        <v>73</v>
      </c>
      <c r="AY117" s="21" t="s">
        <v>213</v>
      </c>
      <c r="BE117" s="213">
        <f>IF(N117="základní",J117,0)</f>
        <v>0</v>
      </c>
      <c r="BF117" s="213">
        <f>IF(N117="snížená",J117,0)</f>
        <v>0</v>
      </c>
      <c r="BG117" s="213">
        <f>IF(N117="zákl. přenesená",J117,0)</f>
        <v>0</v>
      </c>
      <c r="BH117" s="213">
        <f>IF(N117="sníž. přenesená",J117,0)</f>
        <v>0</v>
      </c>
      <c r="BI117" s="213">
        <f>IF(N117="nulová",J117,0)</f>
        <v>0</v>
      </c>
      <c r="BJ117" s="21" t="s">
        <v>80</v>
      </c>
      <c r="BK117" s="213">
        <f>ROUND(I117*H117,2)</f>
        <v>0</v>
      </c>
      <c r="BL117" s="21" t="s">
        <v>212</v>
      </c>
      <c r="BM117" s="21" t="s">
        <v>381</v>
      </c>
    </row>
    <row r="118" s="9" customFormat="1">
      <c r="B118" s="217"/>
      <c r="C118" s="218"/>
      <c r="D118" s="214" t="s">
        <v>217</v>
      </c>
      <c r="E118" s="219" t="s">
        <v>21</v>
      </c>
      <c r="F118" s="220" t="s">
        <v>243</v>
      </c>
      <c r="G118" s="218"/>
      <c r="H118" s="221">
        <v>6</v>
      </c>
      <c r="I118" s="222"/>
      <c r="J118" s="218"/>
      <c r="K118" s="218"/>
      <c r="L118" s="223"/>
      <c r="M118" s="224"/>
      <c r="N118" s="225"/>
      <c r="O118" s="225"/>
      <c r="P118" s="225"/>
      <c r="Q118" s="225"/>
      <c r="R118" s="225"/>
      <c r="S118" s="225"/>
      <c r="T118" s="226"/>
      <c r="AT118" s="227" t="s">
        <v>217</v>
      </c>
      <c r="AU118" s="227" t="s">
        <v>73</v>
      </c>
      <c r="AV118" s="9" t="s">
        <v>82</v>
      </c>
      <c r="AW118" s="9" t="s">
        <v>37</v>
      </c>
      <c r="AX118" s="9" t="s">
        <v>80</v>
      </c>
      <c r="AY118" s="227" t="s">
        <v>213</v>
      </c>
    </row>
    <row r="119" s="1" customFormat="1" ht="38.25" customHeight="1">
      <c r="B119" s="43"/>
      <c r="C119" s="202" t="s">
        <v>279</v>
      </c>
      <c r="D119" s="202" t="s">
        <v>207</v>
      </c>
      <c r="E119" s="203" t="s">
        <v>291</v>
      </c>
      <c r="F119" s="204" t="s">
        <v>292</v>
      </c>
      <c r="G119" s="205" t="s">
        <v>210</v>
      </c>
      <c r="H119" s="206">
        <v>24</v>
      </c>
      <c r="I119" s="207"/>
      <c r="J119" s="208">
        <f>ROUND(I119*H119,2)</f>
        <v>0</v>
      </c>
      <c r="K119" s="204" t="s">
        <v>211</v>
      </c>
      <c r="L119" s="69"/>
      <c r="M119" s="209" t="s">
        <v>21</v>
      </c>
      <c r="N119" s="210" t="s">
        <v>44</v>
      </c>
      <c r="O119" s="44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AR119" s="21" t="s">
        <v>212</v>
      </c>
      <c r="AT119" s="21" t="s">
        <v>207</v>
      </c>
      <c r="AU119" s="21" t="s">
        <v>73</v>
      </c>
      <c r="AY119" s="21" t="s">
        <v>213</v>
      </c>
      <c r="BE119" s="213">
        <f>IF(N119="základní",J119,0)</f>
        <v>0</v>
      </c>
      <c r="BF119" s="213">
        <f>IF(N119="snížená",J119,0)</f>
        <v>0</v>
      </c>
      <c r="BG119" s="213">
        <f>IF(N119="zákl. přenesená",J119,0)</f>
        <v>0</v>
      </c>
      <c r="BH119" s="213">
        <f>IF(N119="sníž. přenesená",J119,0)</f>
        <v>0</v>
      </c>
      <c r="BI119" s="213">
        <f>IF(N119="nulová",J119,0)</f>
        <v>0</v>
      </c>
      <c r="BJ119" s="21" t="s">
        <v>80</v>
      </c>
      <c r="BK119" s="213">
        <f>ROUND(I119*H119,2)</f>
        <v>0</v>
      </c>
      <c r="BL119" s="21" t="s">
        <v>212</v>
      </c>
      <c r="BM119" s="21" t="s">
        <v>382</v>
      </c>
    </row>
    <row r="120" s="1" customFormat="1">
      <c r="B120" s="43"/>
      <c r="C120" s="71"/>
      <c r="D120" s="214" t="s">
        <v>215</v>
      </c>
      <c r="E120" s="71"/>
      <c r="F120" s="215" t="s">
        <v>216</v>
      </c>
      <c r="G120" s="71"/>
      <c r="H120" s="71"/>
      <c r="I120" s="186"/>
      <c r="J120" s="71"/>
      <c r="K120" s="71"/>
      <c r="L120" s="69"/>
      <c r="M120" s="216"/>
      <c r="N120" s="44"/>
      <c r="O120" s="44"/>
      <c r="P120" s="44"/>
      <c r="Q120" s="44"/>
      <c r="R120" s="44"/>
      <c r="S120" s="44"/>
      <c r="T120" s="92"/>
      <c r="AT120" s="21" t="s">
        <v>215</v>
      </c>
      <c r="AU120" s="21" t="s">
        <v>73</v>
      </c>
    </row>
    <row r="121" s="9" customFormat="1">
      <c r="B121" s="217"/>
      <c r="C121" s="218"/>
      <c r="D121" s="214" t="s">
        <v>217</v>
      </c>
      <c r="E121" s="219" t="s">
        <v>21</v>
      </c>
      <c r="F121" s="220" t="s">
        <v>218</v>
      </c>
      <c r="G121" s="218"/>
      <c r="H121" s="221">
        <v>24</v>
      </c>
      <c r="I121" s="222"/>
      <c r="J121" s="218"/>
      <c r="K121" s="218"/>
      <c r="L121" s="223"/>
      <c r="M121" s="224"/>
      <c r="N121" s="225"/>
      <c r="O121" s="225"/>
      <c r="P121" s="225"/>
      <c r="Q121" s="225"/>
      <c r="R121" s="225"/>
      <c r="S121" s="225"/>
      <c r="T121" s="226"/>
      <c r="AT121" s="227" t="s">
        <v>217</v>
      </c>
      <c r="AU121" s="227" t="s">
        <v>73</v>
      </c>
      <c r="AV121" s="9" t="s">
        <v>82</v>
      </c>
      <c r="AW121" s="9" t="s">
        <v>37</v>
      </c>
      <c r="AX121" s="9" t="s">
        <v>80</v>
      </c>
      <c r="AY121" s="227" t="s">
        <v>213</v>
      </c>
    </row>
    <row r="122" s="1" customFormat="1" ht="63.75" customHeight="1">
      <c r="B122" s="43"/>
      <c r="C122" s="202" t="s">
        <v>10</v>
      </c>
      <c r="D122" s="202" t="s">
        <v>207</v>
      </c>
      <c r="E122" s="203" t="s">
        <v>296</v>
      </c>
      <c r="F122" s="204" t="s">
        <v>297</v>
      </c>
      <c r="G122" s="205" t="s">
        <v>298</v>
      </c>
      <c r="H122" s="206">
        <v>15.595000000000001</v>
      </c>
      <c r="I122" s="207"/>
      <c r="J122" s="208">
        <f>ROUND(I122*H122,2)</f>
        <v>0</v>
      </c>
      <c r="K122" s="204" t="s">
        <v>211</v>
      </c>
      <c r="L122" s="69"/>
      <c r="M122" s="209" t="s">
        <v>21</v>
      </c>
      <c r="N122" s="210" t="s">
        <v>44</v>
      </c>
      <c r="O122" s="44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AR122" s="21" t="s">
        <v>212</v>
      </c>
      <c r="AT122" s="21" t="s">
        <v>207</v>
      </c>
      <c r="AU122" s="21" t="s">
        <v>73</v>
      </c>
      <c r="AY122" s="21" t="s">
        <v>213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21" t="s">
        <v>80</v>
      </c>
      <c r="BK122" s="213">
        <f>ROUND(I122*H122,2)</f>
        <v>0</v>
      </c>
      <c r="BL122" s="21" t="s">
        <v>212</v>
      </c>
      <c r="BM122" s="21" t="s">
        <v>383</v>
      </c>
    </row>
    <row r="123" s="1" customFormat="1">
      <c r="B123" s="43"/>
      <c r="C123" s="71"/>
      <c r="D123" s="214" t="s">
        <v>215</v>
      </c>
      <c r="E123" s="71"/>
      <c r="F123" s="215" t="s">
        <v>300</v>
      </c>
      <c r="G123" s="71"/>
      <c r="H123" s="71"/>
      <c r="I123" s="186"/>
      <c r="J123" s="71"/>
      <c r="K123" s="71"/>
      <c r="L123" s="69"/>
      <c r="M123" s="216"/>
      <c r="N123" s="44"/>
      <c r="O123" s="44"/>
      <c r="P123" s="44"/>
      <c r="Q123" s="44"/>
      <c r="R123" s="44"/>
      <c r="S123" s="44"/>
      <c r="T123" s="92"/>
      <c r="AT123" s="21" t="s">
        <v>215</v>
      </c>
      <c r="AU123" s="21" t="s">
        <v>73</v>
      </c>
    </row>
    <row r="124" s="10" customFormat="1">
      <c r="B124" s="228"/>
      <c r="C124" s="229"/>
      <c r="D124" s="214" t="s">
        <v>217</v>
      </c>
      <c r="E124" s="230" t="s">
        <v>21</v>
      </c>
      <c r="F124" s="231" t="s">
        <v>301</v>
      </c>
      <c r="G124" s="229"/>
      <c r="H124" s="230" t="s">
        <v>21</v>
      </c>
      <c r="I124" s="232"/>
      <c r="J124" s="229"/>
      <c r="K124" s="229"/>
      <c r="L124" s="233"/>
      <c r="M124" s="234"/>
      <c r="N124" s="235"/>
      <c r="O124" s="235"/>
      <c r="P124" s="235"/>
      <c r="Q124" s="235"/>
      <c r="R124" s="235"/>
      <c r="S124" s="235"/>
      <c r="T124" s="236"/>
      <c r="AT124" s="237" t="s">
        <v>217</v>
      </c>
      <c r="AU124" s="237" t="s">
        <v>73</v>
      </c>
      <c r="AV124" s="10" t="s">
        <v>80</v>
      </c>
      <c r="AW124" s="10" t="s">
        <v>37</v>
      </c>
      <c r="AX124" s="10" t="s">
        <v>73</v>
      </c>
      <c r="AY124" s="237" t="s">
        <v>213</v>
      </c>
    </row>
    <row r="125" s="9" customFormat="1">
      <c r="B125" s="217"/>
      <c r="C125" s="218"/>
      <c r="D125" s="214" t="s">
        <v>217</v>
      </c>
      <c r="E125" s="219" t="s">
        <v>21</v>
      </c>
      <c r="F125" s="220" t="s">
        <v>384</v>
      </c>
      <c r="G125" s="218"/>
      <c r="H125" s="221">
        <v>15.595000000000001</v>
      </c>
      <c r="I125" s="222"/>
      <c r="J125" s="218"/>
      <c r="K125" s="218"/>
      <c r="L125" s="223"/>
      <c r="M125" s="224"/>
      <c r="N125" s="225"/>
      <c r="O125" s="225"/>
      <c r="P125" s="225"/>
      <c r="Q125" s="225"/>
      <c r="R125" s="225"/>
      <c r="S125" s="225"/>
      <c r="T125" s="226"/>
      <c r="AT125" s="227" t="s">
        <v>217</v>
      </c>
      <c r="AU125" s="227" t="s">
        <v>73</v>
      </c>
      <c r="AV125" s="9" t="s">
        <v>82</v>
      </c>
      <c r="AW125" s="9" t="s">
        <v>37</v>
      </c>
      <c r="AX125" s="9" t="s">
        <v>80</v>
      </c>
      <c r="AY125" s="227" t="s">
        <v>213</v>
      </c>
    </row>
    <row r="126" s="1" customFormat="1" ht="153" customHeight="1">
      <c r="B126" s="43"/>
      <c r="C126" s="202" t="s">
        <v>290</v>
      </c>
      <c r="D126" s="202" t="s">
        <v>207</v>
      </c>
      <c r="E126" s="203" t="s">
        <v>303</v>
      </c>
      <c r="F126" s="204" t="s">
        <v>304</v>
      </c>
      <c r="G126" s="205" t="s">
        <v>298</v>
      </c>
      <c r="H126" s="206">
        <v>15.595000000000001</v>
      </c>
      <c r="I126" s="207"/>
      <c r="J126" s="208">
        <f>ROUND(I126*H126,2)</f>
        <v>0</v>
      </c>
      <c r="K126" s="204" t="s">
        <v>211</v>
      </c>
      <c r="L126" s="69"/>
      <c r="M126" s="209" t="s">
        <v>21</v>
      </c>
      <c r="N126" s="210" t="s">
        <v>44</v>
      </c>
      <c r="O126" s="44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AR126" s="21" t="s">
        <v>212</v>
      </c>
      <c r="AT126" s="21" t="s">
        <v>207</v>
      </c>
      <c r="AU126" s="21" t="s">
        <v>73</v>
      </c>
      <c r="AY126" s="21" t="s">
        <v>213</v>
      </c>
      <c r="BE126" s="213">
        <f>IF(N126="základní",J126,0)</f>
        <v>0</v>
      </c>
      <c r="BF126" s="213">
        <f>IF(N126="snížená",J126,0)</f>
        <v>0</v>
      </c>
      <c r="BG126" s="213">
        <f>IF(N126="zákl. přenesená",J126,0)</f>
        <v>0</v>
      </c>
      <c r="BH126" s="213">
        <f>IF(N126="sníž. přenesená",J126,0)</f>
        <v>0</v>
      </c>
      <c r="BI126" s="213">
        <f>IF(N126="nulová",J126,0)</f>
        <v>0</v>
      </c>
      <c r="BJ126" s="21" t="s">
        <v>80</v>
      </c>
      <c r="BK126" s="213">
        <f>ROUND(I126*H126,2)</f>
        <v>0</v>
      </c>
      <c r="BL126" s="21" t="s">
        <v>212</v>
      </c>
      <c r="BM126" s="21" t="s">
        <v>385</v>
      </c>
    </row>
    <row r="127" s="1" customFormat="1">
      <c r="B127" s="43"/>
      <c r="C127" s="71"/>
      <c r="D127" s="214" t="s">
        <v>215</v>
      </c>
      <c r="E127" s="71"/>
      <c r="F127" s="215" t="s">
        <v>306</v>
      </c>
      <c r="G127" s="71"/>
      <c r="H127" s="71"/>
      <c r="I127" s="186"/>
      <c r="J127" s="71"/>
      <c r="K127" s="71"/>
      <c r="L127" s="69"/>
      <c r="M127" s="216"/>
      <c r="N127" s="44"/>
      <c r="O127" s="44"/>
      <c r="P127" s="44"/>
      <c r="Q127" s="44"/>
      <c r="R127" s="44"/>
      <c r="S127" s="44"/>
      <c r="T127" s="92"/>
      <c r="AT127" s="21" t="s">
        <v>215</v>
      </c>
      <c r="AU127" s="21" t="s">
        <v>73</v>
      </c>
    </row>
    <row r="128" s="10" customFormat="1">
      <c r="B128" s="228"/>
      <c r="C128" s="229"/>
      <c r="D128" s="214" t="s">
        <v>217</v>
      </c>
      <c r="E128" s="230" t="s">
        <v>21</v>
      </c>
      <c r="F128" s="231" t="s">
        <v>301</v>
      </c>
      <c r="G128" s="229"/>
      <c r="H128" s="230" t="s">
        <v>21</v>
      </c>
      <c r="I128" s="232"/>
      <c r="J128" s="229"/>
      <c r="K128" s="229"/>
      <c r="L128" s="233"/>
      <c r="M128" s="234"/>
      <c r="N128" s="235"/>
      <c r="O128" s="235"/>
      <c r="P128" s="235"/>
      <c r="Q128" s="235"/>
      <c r="R128" s="235"/>
      <c r="S128" s="235"/>
      <c r="T128" s="236"/>
      <c r="AT128" s="237" t="s">
        <v>217</v>
      </c>
      <c r="AU128" s="237" t="s">
        <v>73</v>
      </c>
      <c r="AV128" s="10" t="s">
        <v>80</v>
      </c>
      <c r="AW128" s="10" t="s">
        <v>37</v>
      </c>
      <c r="AX128" s="10" t="s">
        <v>73</v>
      </c>
      <c r="AY128" s="237" t="s">
        <v>213</v>
      </c>
    </row>
    <row r="129" s="9" customFormat="1">
      <c r="B129" s="217"/>
      <c r="C129" s="218"/>
      <c r="D129" s="214" t="s">
        <v>217</v>
      </c>
      <c r="E129" s="219" t="s">
        <v>21</v>
      </c>
      <c r="F129" s="220" t="s">
        <v>384</v>
      </c>
      <c r="G129" s="218"/>
      <c r="H129" s="221">
        <v>15.595000000000001</v>
      </c>
      <c r="I129" s="222"/>
      <c r="J129" s="218"/>
      <c r="K129" s="218"/>
      <c r="L129" s="223"/>
      <c r="M129" s="248"/>
      <c r="N129" s="249"/>
      <c r="O129" s="249"/>
      <c r="P129" s="249"/>
      <c r="Q129" s="249"/>
      <c r="R129" s="249"/>
      <c r="S129" s="249"/>
      <c r="T129" s="250"/>
      <c r="AT129" s="227" t="s">
        <v>217</v>
      </c>
      <c r="AU129" s="227" t="s">
        <v>73</v>
      </c>
      <c r="AV129" s="9" t="s">
        <v>82</v>
      </c>
      <c r="AW129" s="9" t="s">
        <v>37</v>
      </c>
      <c r="AX129" s="9" t="s">
        <v>80</v>
      </c>
      <c r="AY129" s="227" t="s">
        <v>213</v>
      </c>
    </row>
    <row r="130" s="1" customFormat="1" ht="6.96" customHeight="1">
      <c r="B130" s="64"/>
      <c r="C130" s="65"/>
      <c r="D130" s="65"/>
      <c r="E130" s="65"/>
      <c r="F130" s="65"/>
      <c r="G130" s="65"/>
      <c r="H130" s="65"/>
      <c r="I130" s="175"/>
      <c r="J130" s="65"/>
      <c r="K130" s="65"/>
      <c r="L130" s="69"/>
    </row>
  </sheetData>
  <sheetProtection sheet="1" autoFilter="0" formatColumns="0" formatRows="0" objects="1" scenarios="1" spinCount="100000" saltValue="5niq1gW5h1wxbPEqqCB5eL0cwvDRpM4wWUEO78RzYJAihDftYJZmJ8ra9pmMXt+g3CcTgjRiJdLPc/9iC9ytpQ==" hashValue="ab2bW5GxdbvVWWSUBXTtWZPpQk92tBBtBpfksfa0JaSN7BPo3bL5SZXwTTZauKeFXK8Kbm0gLlQM/5K0BgsVQg==" algorithmName="SHA-512" password="CC35"/>
  <autoFilter ref="C81:K129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0:H70"/>
    <mergeCell ref="E72:H72"/>
    <mergeCell ref="E74:H74"/>
    <mergeCell ref="G1:H1"/>
    <mergeCell ref="L2:V2"/>
  </mergeCells>
  <hyperlinks>
    <hyperlink ref="F1:G1" location="C2" display="1) Krycí list soupisu"/>
    <hyperlink ref="G1:H1" location="C58" display="2) Rekapitulace"/>
    <hyperlink ref="J1" location="C81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178</v>
      </c>
      <c r="G1" s="148" t="s">
        <v>179</v>
      </c>
      <c r="H1" s="148"/>
      <c r="I1" s="149"/>
      <c r="J1" s="148" t="s">
        <v>180</v>
      </c>
      <c r="K1" s="147" t="s">
        <v>181</v>
      </c>
      <c r="L1" s="148" t="s">
        <v>182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96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82</v>
      </c>
    </row>
    <row r="4" ht="36.96" customHeight="1">
      <c r="B4" s="25"/>
      <c r="C4" s="26"/>
      <c r="D4" s="27" t="s">
        <v>183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zakázky'!K6</f>
        <v>Výměna kolejnic u ST Ústí n.L. v úseku Mělník - Děčín východ a navazujících tratích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184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185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186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386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21</v>
      </c>
      <c r="K13" s="48"/>
    </row>
    <row r="14" s="1" customFormat="1" ht="14.4" customHeight="1">
      <c r="B14" s="43"/>
      <c r="C14" s="44"/>
      <c r="D14" s="37" t="s">
        <v>23</v>
      </c>
      <c r="E14" s="44"/>
      <c r="F14" s="32" t="s">
        <v>24</v>
      </c>
      <c r="G14" s="44"/>
      <c r="H14" s="44"/>
      <c r="I14" s="155" t="s">
        <v>25</v>
      </c>
      <c r="J14" s="156" t="str">
        <f>'Rekapitulace zakázky'!AN8</f>
        <v>17. 10. 2018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27</v>
      </c>
      <c r="E16" s="44"/>
      <c r="F16" s="44"/>
      <c r="G16" s="44"/>
      <c r="H16" s="44"/>
      <c r="I16" s="155" t="s">
        <v>28</v>
      </c>
      <c r="J16" s="32" t="s">
        <v>29</v>
      </c>
      <c r="K16" s="48"/>
    </row>
    <row r="17" s="1" customFormat="1" ht="18" customHeight="1">
      <c r="B17" s="43"/>
      <c r="C17" s="44"/>
      <c r="D17" s="44"/>
      <c r="E17" s="32" t="s">
        <v>30</v>
      </c>
      <c r="F17" s="44"/>
      <c r="G17" s="44"/>
      <c r="H17" s="44"/>
      <c r="I17" s="155" t="s">
        <v>31</v>
      </c>
      <c r="J17" s="32" t="s">
        <v>32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33</v>
      </c>
      <c r="E19" s="44"/>
      <c r="F19" s="44"/>
      <c r="G19" s="44"/>
      <c r="H19" s="44"/>
      <c r="I19" s="155" t="s">
        <v>28</v>
      </c>
      <c r="J19" s="32" t="str">
        <f>IF('Rekapitulace zakázky'!AN13="Vyplň údaj","",IF('Rekapitulace zakázky'!AN13="","",'Rekapitulace zakázky'!AN13))</f>
        <v/>
      </c>
      <c r="K19" s="48"/>
    </row>
    <row r="20" s="1" customFormat="1" ht="18" customHeight="1">
      <c r="B20" s="43"/>
      <c r="C20" s="44"/>
      <c r="D20" s="44"/>
      <c r="E20" s="32" t="str">
        <f>IF('Rekapitulace zakázky'!E14="Vyplň údaj","",IF('Rekapitulace zakázky'!E14="","",'Rekapitulace zakázky'!E14))</f>
        <v/>
      </c>
      <c r="F20" s="44"/>
      <c r="G20" s="44"/>
      <c r="H20" s="44"/>
      <c r="I20" s="155" t="s">
        <v>31</v>
      </c>
      <c r="J20" s="32" t="str">
        <f>IF('Rekapitulace zakázky'!AN14="Vyplň údaj","",IF('Rekapitulace zakázky'!AN14="","",'Rekapitulace zakázky'!AN14))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35</v>
      </c>
      <c r="E22" s="44"/>
      <c r="F22" s="44"/>
      <c r="G22" s="44"/>
      <c r="H22" s="44"/>
      <c r="I22" s="155" t="s">
        <v>28</v>
      </c>
      <c r="J22" s="32" t="str">
        <f>IF('Rekapitulace zakázky'!AN16="","",'Rekapitulace zakázky'!AN16)</f>
        <v/>
      </c>
      <c r="K22" s="48"/>
    </row>
    <row r="23" s="1" customFormat="1" ht="18" customHeight="1">
      <c r="B23" s="43"/>
      <c r="C23" s="44"/>
      <c r="D23" s="44"/>
      <c r="E23" s="32" t="str">
        <f>IF('Rekapitulace zakázky'!E17="","",'Rekapitulace zakázky'!E17)</f>
        <v xml:space="preserve"> </v>
      </c>
      <c r="F23" s="44"/>
      <c r="G23" s="44"/>
      <c r="H23" s="44"/>
      <c r="I23" s="155" t="s">
        <v>31</v>
      </c>
      <c r="J23" s="32" t="str">
        <f>IF('Rekapitulace zakázky'!AN17="","",'Rekapitulace zakázky'!AN17)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38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21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39</v>
      </c>
      <c r="E29" s="44"/>
      <c r="F29" s="44"/>
      <c r="G29" s="44"/>
      <c r="H29" s="44"/>
      <c r="I29" s="153"/>
      <c r="J29" s="164">
        <f>ROUND(J82,2)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41</v>
      </c>
      <c r="G31" s="44"/>
      <c r="H31" s="44"/>
      <c r="I31" s="165" t="s">
        <v>40</v>
      </c>
      <c r="J31" s="49" t="s">
        <v>42</v>
      </c>
      <c r="K31" s="48"/>
    </row>
    <row r="32" s="1" customFormat="1" ht="14.4" customHeight="1">
      <c r="B32" s="43"/>
      <c r="C32" s="44"/>
      <c r="D32" s="52" t="s">
        <v>43</v>
      </c>
      <c r="E32" s="52" t="s">
        <v>44</v>
      </c>
      <c r="F32" s="166">
        <f>ROUND(SUM(BE82:BE137), 2)</f>
        <v>0</v>
      </c>
      <c r="G32" s="44"/>
      <c r="H32" s="44"/>
      <c r="I32" s="167">
        <v>0.20999999999999999</v>
      </c>
      <c r="J32" s="166">
        <f>ROUND(ROUND((SUM(BE82:BE137)), 2)*I32, 2)</f>
        <v>0</v>
      </c>
      <c r="K32" s="48"/>
    </row>
    <row r="33" s="1" customFormat="1" ht="14.4" customHeight="1">
      <c r="B33" s="43"/>
      <c r="C33" s="44"/>
      <c r="D33" s="44"/>
      <c r="E33" s="52" t="s">
        <v>45</v>
      </c>
      <c r="F33" s="166">
        <f>ROUND(SUM(BF82:BF137), 2)</f>
        <v>0</v>
      </c>
      <c r="G33" s="44"/>
      <c r="H33" s="44"/>
      <c r="I33" s="167">
        <v>0.14999999999999999</v>
      </c>
      <c r="J33" s="166">
        <f>ROUND(ROUND((SUM(BF82:BF137)),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46</v>
      </c>
      <c r="F34" s="166">
        <f>ROUND(SUM(BG82:BG137),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47</v>
      </c>
      <c r="F35" s="166">
        <f>ROUND(SUM(BH82:BH137),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48</v>
      </c>
      <c r="F36" s="166">
        <f>ROUND(SUM(BI82:BI137),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49</v>
      </c>
      <c r="E38" s="95"/>
      <c r="F38" s="95"/>
      <c r="G38" s="170" t="s">
        <v>50</v>
      </c>
      <c r="H38" s="171" t="s">
        <v>51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188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Výměna kolejnic u ST Ústí n.L. v úseku Mělník - Děčín východ a navazujících tratích</v>
      </c>
      <c r="F47" s="37"/>
      <c r="G47" s="37"/>
      <c r="H47" s="37"/>
      <c r="I47" s="153"/>
      <c r="J47" s="44"/>
      <c r="K47" s="48"/>
    </row>
    <row r="48">
      <c r="B48" s="25"/>
      <c r="C48" s="37" t="s">
        <v>184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185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186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 01.4 - SO 01.4 - km 395,630 – 395,990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23</v>
      </c>
      <c r="D53" s="44"/>
      <c r="E53" s="44"/>
      <c r="F53" s="32" t="str">
        <f>F14</f>
        <v>trať 072, 073, 081, 083 a 130</v>
      </c>
      <c r="G53" s="44"/>
      <c r="H53" s="44"/>
      <c r="I53" s="155" t="s">
        <v>25</v>
      </c>
      <c r="J53" s="156" t="str">
        <f>IF(J14="","",J14)</f>
        <v>17. 10. 2018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27</v>
      </c>
      <c r="D55" s="44"/>
      <c r="E55" s="44"/>
      <c r="F55" s="32" t="str">
        <f>E17</f>
        <v>SŽDC s.o., OŘ Ústí n.L., ST Ústí n.L.</v>
      </c>
      <c r="G55" s="44"/>
      <c r="H55" s="44"/>
      <c r="I55" s="155" t="s">
        <v>35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33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189</v>
      </c>
      <c r="D58" s="168"/>
      <c r="E58" s="168"/>
      <c r="F58" s="168"/>
      <c r="G58" s="168"/>
      <c r="H58" s="168"/>
      <c r="I58" s="182"/>
      <c r="J58" s="183" t="s">
        <v>190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191</v>
      </c>
      <c r="D60" s="44"/>
      <c r="E60" s="44"/>
      <c r="F60" s="44"/>
      <c r="G60" s="44"/>
      <c r="H60" s="44"/>
      <c r="I60" s="153"/>
      <c r="J60" s="164">
        <f>J82</f>
        <v>0</v>
      </c>
      <c r="K60" s="48"/>
      <c r="AU60" s="21" t="s">
        <v>192</v>
      </c>
    </row>
    <row r="61" s="1" customFormat="1" ht="21.84" customHeight="1">
      <c r="B61" s="43"/>
      <c r="C61" s="44"/>
      <c r="D61" s="44"/>
      <c r="E61" s="44"/>
      <c r="F61" s="44"/>
      <c r="G61" s="44"/>
      <c r="H61" s="44"/>
      <c r="I61" s="153"/>
      <c r="J61" s="44"/>
      <c r="K61" s="48"/>
    </row>
    <row r="62" s="1" customFormat="1" ht="6.96" customHeight="1">
      <c r="B62" s="64"/>
      <c r="C62" s="65"/>
      <c r="D62" s="65"/>
      <c r="E62" s="65"/>
      <c r="F62" s="65"/>
      <c r="G62" s="65"/>
      <c r="H62" s="65"/>
      <c r="I62" s="175"/>
      <c r="J62" s="65"/>
      <c r="K62" s="66"/>
    </row>
    <row r="66" s="1" customFormat="1" ht="6.96" customHeight="1">
      <c r="B66" s="67"/>
      <c r="C66" s="68"/>
      <c r="D66" s="68"/>
      <c r="E66" s="68"/>
      <c r="F66" s="68"/>
      <c r="G66" s="68"/>
      <c r="H66" s="68"/>
      <c r="I66" s="178"/>
      <c r="J66" s="68"/>
      <c r="K66" s="68"/>
      <c r="L66" s="69"/>
    </row>
    <row r="67" s="1" customFormat="1" ht="36.96" customHeight="1">
      <c r="B67" s="43"/>
      <c r="C67" s="70" t="s">
        <v>193</v>
      </c>
      <c r="D67" s="71"/>
      <c r="E67" s="71"/>
      <c r="F67" s="71"/>
      <c r="G67" s="71"/>
      <c r="H67" s="71"/>
      <c r="I67" s="186"/>
      <c r="J67" s="71"/>
      <c r="K67" s="71"/>
      <c r="L67" s="69"/>
    </row>
    <row r="68" s="1" customFormat="1" ht="6.96" customHeight="1">
      <c r="B68" s="43"/>
      <c r="C68" s="71"/>
      <c r="D68" s="71"/>
      <c r="E68" s="71"/>
      <c r="F68" s="71"/>
      <c r="G68" s="71"/>
      <c r="H68" s="71"/>
      <c r="I68" s="186"/>
      <c r="J68" s="71"/>
      <c r="K68" s="71"/>
      <c r="L68" s="69"/>
    </row>
    <row r="69" s="1" customFormat="1" ht="14.4" customHeight="1">
      <c r="B69" s="43"/>
      <c r="C69" s="73" t="s">
        <v>18</v>
      </c>
      <c r="D69" s="71"/>
      <c r="E69" s="71"/>
      <c r="F69" s="71"/>
      <c r="G69" s="71"/>
      <c r="H69" s="71"/>
      <c r="I69" s="186"/>
      <c r="J69" s="71"/>
      <c r="K69" s="71"/>
      <c r="L69" s="69"/>
    </row>
    <row r="70" s="1" customFormat="1" ht="16.5" customHeight="1">
      <c r="B70" s="43"/>
      <c r="C70" s="71"/>
      <c r="D70" s="71"/>
      <c r="E70" s="187" t="str">
        <f>E7</f>
        <v>Výměna kolejnic u ST Ústí n.L. v úseku Mělník - Děčín východ a navazujících tratích</v>
      </c>
      <c r="F70" s="73"/>
      <c r="G70" s="73"/>
      <c r="H70" s="73"/>
      <c r="I70" s="186"/>
      <c r="J70" s="71"/>
      <c r="K70" s="71"/>
      <c r="L70" s="69"/>
    </row>
    <row r="71">
      <c r="B71" s="25"/>
      <c r="C71" s="73" t="s">
        <v>184</v>
      </c>
      <c r="D71" s="188"/>
      <c r="E71" s="188"/>
      <c r="F71" s="188"/>
      <c r="G71" s="188"/>
      <c r="H71" s="188"/>
      <c r="I71" s="145"/>
      <c r="J71" s="188"/>
      <c r="K71" s="188"/>
      <c r="L71" s="189"/>
    </row>
    <row r="72" s="1" customFormat="1" ht="16.5" customHeight="1">
      <c r="B72" s="43"/>
      <c r="C72" s="71"/>
      <c r="D72" s="71"/>
      <c r="E72" s="187" t="s">
        <v>185</v>
      </c>
      <c r="F72" s="71"/>
      <c r="G72" s="71"/>
      <c r="H72" s="71"/>
      <c r="I72" s="186"/>
      <c r="J72" s="71"/>
      <c r="K72" s="71"/>
      <c r="L72" s="69"/>
    </row>
    <row r="73" s="1" customFormat="1" ht="14.4" customHeight="1">
      <c r="B73" s="43"/>
      <c r="C73" s="73" t="s">
        <v>186</v>
      </c>
      <c r="D73" s="71"/>
      <c r="E73" s="71"/>
      <c r="F73" s="71"/>
      <c r="G73" s="71"/>
      <c r="H73" s="71"/>
      <c r="I73" s="186"/>
      <c r="J73" s="71"/>
      <c r="K73" s="71"/>
      <c r="L73" s="69"/>
    </row>
    <row r="74" s="1" customFormat="1" ht="17.25" customHeight="1">
      <c r="B74" s="43"/>
      <c r="C74" s="71"/>
      <c r="D74" s="71"/>
      <c r="E74" s="79" t="str">
        <f>E11</f>
        <v>SO 01.4 - SO 01.4 - km 395,630 – 395,990</v>
      </c>
      <c r="F74" s="71"/>
      <c r="G74" s="71"/>
      <c r="H74" s="71"/>
      <c r="I74" s="186"/>
      <c r="J74" s="71"/>
      <c r="K74" s="71"/>
      <c r="L74" s="69"/>
    </row>
    <row r="75" s="1" customFormat="1" ht="6.96" customHeight="1">
      <c r="B75" s="43"/>
      <c r="C75" s="71"/>
      <c r="D75" s="71"/>
      <c r="E75" s="71"/>
      <c r="F75" s="71"/>
      <c r="G75" s="71"/>
      <c r="H75" s="71"/>
      <c r="I75" s="186"/>
      <c r="J75" s="71"/>
      <c r="K75" s="71"/>
      <c r="L75" s="69"/>
    </row>
    <row r="76" s="1" customFormat="1" ht="18" customHeight="1">
      <c r="B76" s="43"/>
      <c r="C76" s="73" t="s">
        <v>23</v>
      </c>
      <c r="D76" s="71"/>
      <c r="E76" s="71"/>
      <c r="F76" s="190" t="str">
        <f>F14</f>
        <v>trať 072, 073, 081, 083 a 130</v>
      </c>
      <c r="G76" s="71"/>
      <c r="H76" s="71"/>
      <c r="I76" s="191" t="s">
        <v>25</v>
      </c>
      <c r="J76" s="82" t="str">
        <f>IF(J14="","",J14)</f>
        <v>17. 10. 2018</v>
      </c>
      <c r="K76" s="71"/>
      <c r="L76" s="69"/>
    </row>
    <row r="77" s="1" customFormat="1" ht="6.96" customHeight="1">
      <c r="B77" s="43"/>
      <c r="C77" s="71"/>
      <c r="D77" s="71"/>
      <c r="E77" s="71"/>
      <c r="F77" s="71"/>
      <c r="G77" s="71"/>
      <c r="H77" s="71"/>
      <c r="I77" s="186"/>
      <c r="J77" s="71"/>
      <c r="K77" s="71"/>
      <c r="L77" s="69"/>
    </row>
    <row r="78" s="1" customFormat="1">
      <c r="B78" s="43"/>
      <c r="C78" s="73" t="s">
        <v>27</v>
      </c>
      <c r="D78" s="71"/>
      <c r="E78" s="71"/>
      <c r="F78" s="190" t="str">
        <f>E17</f>
        <v>SŽDC s.o., OŘ Ústí n.L., ST Ústí n.L.</v>
      </c>
      <c r="G78" s="71"/>
      <c r="H78" s="71"/>
      <c r="I78" s="191" t="s">
        <v>35</v>
      </c>
      <c r="J78" s="190" t="str">
        <f>E23</f>
        <v xml:space="preserve"> </v>
      </c>
      <c r="K78" s="71"/>
      <c r="L78" s="69"/>
    </row>
    <row r="79" s="1" customFormat="1" ht="14.4" customHeight="1">
      <c r="B79" s="43"/>
      <c r="C79" s="73" t="s">
        <v>33</v>
      </c>
      <c r="D79" s="71"/>
      <c r="E79" s="71"/>
      <c r="F79" s="190" t="str">
        <f>IF(E20="","",E20)</f>
        <v/>
      </c>
      <c r="G79" s="71"/>
      <c r="H79" s="71"/>
      <c r="I79" s="186"/>
      <c r="J79" s="71"/>
      <c r="K79" s="71"/>
      <c r="L79" s="69"/>
    </row>
    <row r="80" s="1" customFormat="1" ht="10.32" customHeight="1">
      <c r="B80" s="43"/>
      <c r="C80" s="71"/>
      <c r="D80" s="71"/>
      <c r="E80" s="71"/>
      <c r="F80" s="71"/>
      <c r="G80" s="71"/>
      <c r="H80" s="71"/>
      <c r="I80" s="186"/>
      <c r="J80" s="71"/>
      <c r="K80" s="71"/>
      <c r="L80" s="69"/>
    </row>
    <row r="81" s="8" customFormat="1" ht="29.28" customHeight="1">
      <c r="B81" s="192"/>
      <c r="C81" s="193" t="s">
        <v>194</v>
      </c>
      <c r="D81" s="194" t="s">
        <v>58</v>
      </c>
      <c r="E81" s="194" t="s">
        <v>54</v>
      </c>
      <c r="F81" s="194" t="s">
        <v>195</v>
      </c>
      <c r="G81" s="194" t="s">
        <v>196</v>
      </c>
      <c r="H81" s="194" t="s">
        <v>197</v>
      </c>
      <c r="I81" s="195" t="s">
        <v>198</v>
      </c>
      <c r="J81" s="194" t="s">
        <v>190</v>
      </c>
      <c r="K81" s="196" t="s">
        <v>199</v>
      </c>
      <c r="L81" s="197"/>
      <c r="M81" s="99" t="s">
        <v>200</v>
      </c>
      <c r="N81" s="100" t="s">
        <v>43</v>
      </c>
      <c r="O81" s="100" t="s">
        <v>201</v>
      </c>
      <c r="P81" s="100" t="s">
        <v>202</v>
      </c>
      <c r="Q81" s="100" t="s">
        <v>203</v>
      </c>
      <c r="R81" s="100" t="s">
        <v>204</v>
      </c>
      <c r="S81" s="100" t="s">
        <v>205</v>
      </c>
      <c r="T81" s="101" t="s">
        <v>206</v>
      </c>
    </row>
    <row r="82" s="1" customFormat="1" ht="29.28" customHeight="1">
      <c r="B82" s="43"/>
      <c r="C82" s="105" t="s">
        <v>191</v>
      </c>
      <c r="D82" s="71"/>
      <c r="E82" s="71"/>
      <c r="F82" s="71"/>
      <c r="G82" s="71"/>
      <c r="H82" s="71"/>
      <c r="I82" s="186"/>
      <c r="J82" s="198">
        <f>BK82</f>
        <v>0</v>
      </c>
      <c r="K82" s="71"/>
      <c r="L82" s="69"/>
      <c r="M82" s="102"/>
      <c r="N82" s="103"/>
      <c r="O82" s="103"/>
      <c r="P82" s="199">
        <f>SUM(P83:P137)</f>
        <v>0</v>
      </c>
      <c r="Q82" s="103"/>
      <c r="R82" s="199">
        <f>SUM(R83:R137)</f>
        <v>0.60360000000000003</v>
      </c>
      <c r="S82" s="103"/>
      <c r="T82" s="200">
        <f>SUM(T83:T137)</f>
        <v>0</v>
      </c>
      <c r="AT82" s="21" t="s">
        <v>72</v>
      </c>
      <c r="AU82" s="21" t="s">
        <v>192</v>
      </c>
      <c r="BK82" s="201">
        <f>SUM(BK83:BK137)</f>
        <v>0</v>
      </c>
    </row>
    <row r="83" s="1" customFormat="1" ht="38.25" customHeight="1">
      <c r="B83" s="43"/>
      <c r="C83" s="202" t="s">
        <v>80</v>
      </c>
      <c r="D83" s="202" t="s">
        <v>207</v>
      </c>
      <c r="E83" s="203" t="s">
        <v>208</v>
      </c>
      <c r="F83" s="204" t="s">
        <v>209</v>
      </c>
      <c r="G83" s="205" t="s">
        <v>210</v>
      </c>
      <c r="H83" s="206">
        <v>18</v>
      </c>
      <c r="I83" s="207"/>
      <c r="J83" s="208">
        <f>ROUND(I83*H83,2)</f>
        <v>0</v>
      </c>
      <c r="K83" s="204" t="s">
        <v>211</v>
      </c>
      <c r="L83" s="69"/>
      <c r="M83" s="209" t="s">
        <v>21</v>
      </c>
      <c r="N83" s="210" t="s">
        <v>44</v>
      </c>
      <c r="O83" s="44"/>
      <c r="P83" s="211">
        <f>O83*H83</f>
        <v>0</v>
      </c>
      <c r="Q83" s="211">
        <v>0</v>
      </c>
      <c r="R83" s="211">
        <f>Q83*H83</f>
        <v>0</v>
      </c>
      <c r="S83" s="211">
        <v>0</v>
      </c>
      <c r="T83" s="212">
        <f>S83*H83</f>
        <v>0</v>
      </c>
      <c r="AR83" s="21" t="s">
        <v>212</v>
      </c>
      <c r="AT83" s="21" t="s">
        <v>207</v>
      </c>
      <c r="AU83" s="21" t="s">
        <v>73</v>
      </c>
      <c r="AY83" s="21" t="s">
        <v>213</v>
      </c>
      <c r="BE83" s="213">
        <f>IF(N83="základní",J83,0)</f>
        <v>0</v>
      </c>
      <c r="BF83" s="213">
        <f>IF(N83="snížená",J83,0)</f>
        <v>0</v>
      </c>
      <c r="BG83" s="213">
        <f>IF(N83="zákl. přenesená",J83,0)</f>
        <v>0</v>
      </c>
      <c r="BH83" s="213">
        <f>IF(N83="sníž. přenesená",J83,0)</f>
        <v>0</v>
      </c>
      <c r="BI83" s="213">
        <f>IF(N83="nulová",J83,0)</f>
        <v>0</v>
      </c>
      <c r="BJ83" s="21" t="s">
        <v>80</v>
      </c>
      <c r="BK83" s="213">
        <f>ROUND(I83*H83,2)</f>
        <v>0</v>
      </c>
      <c r="BL83" s="21" t="s">
        <v>212</v>
      </c>
      <c r="BM83" s="21" t="s">
        <v>387</v>
      </c>
    </row>
    <row r="84" s="1" customFormat="1">
      <c r="B84" s="43"/>
      <c r="C84" s="71"/>
      <c r="D84" s="214" t="s">
        <v>215</v>
      </c>
      <c r="E84" s="71"/>
      <c r="F84" s="215" t="s">
        <v>216</v>
      </c>
      <c r="G84" s="71"/>
      <c r="H84" s="71"/>
      <c r="I84" s="186"/>
      <c r="J84" s="71"/>
      <c r="K84" s="71"/>
      <c r="L84" s="69"/>
      <c r="M84" s="216"/>
      <c r="N84" s="44"/>
      <c r="O84" s="44"/>
      <c r="P84" s="44"/>
      <c r="Q84" s="44"/>
      <c r="R84" s="44"/>
      <c r="S84" s="44"/>
      <c r="T84" s="92"/>
      <c r="AT84" s="21" t="s">
        <v>215</v>
      </c>
      <c r="AU84" s="21" t="s">
        <v>73</v>
      </c>
    </row>
    <row r="85" s="9" customFormat="1">
      <c r="B85" s="217"/>
      <c r="C85" s="218"/>
      <c r="D85" s="214" t="s">
        <v>217</v>
      </c>
      <c r="E85" s="219" t="s">
        <v>21</v>
      </c>
      <c r="F85" s="220" t="s">
        <v>274</v>
      </c>
      <c r="G85" s="218"/>
      <c r="H85" s="221">
        <v>18</v>
      </c>
      <c r="I85" s="222"/>
      <c r="J85" s="218"/>
      <c r="K85" s="218"/>
      <c r="L85" s="223"/>
      <c r="M85" s="224"/>
      <c r="N85" s="225"/>
      <c r="O85" s="225"/>
      <c r="P85" s="225"/>
      <c r="Q85" s="225"/>
      <c r="R85" s="225"/>
      <c r="S85" s="225"/>
      <c r="T85" s="226"/>
      <c r="AT85" s="227" t="s">
        <v>217</v>
      </c>
      <c r="AU85" s="227" t="s">
        <v>73</v>
      </c>
      <c r="AV85" s="9" t="s">
        <v>82</v>
      </c>
      <c r="AW85" s="9" t="s">
        <v>37</v>
      </c>
      <c r="AX85" s="9" t="s">
        <v>80</v>
      </c>
      <c r="AY85" s="227" t="s">
        <v>213</v>
      </c>
    </row>
    <row r="86" s="1" customFormat="1" ht="76.5" customHeight="1">
      <c r="B86" s="43"/>
      <c r="C86" s="202" t="s">
        <v>82</v>
      </c>
      <c r="D86" s="202" t="s">
        <v>207</v>
      </c>
      <c r="E86" s="203" t="s">
        <v>219</v>
      </c>
      <c r="F86" s="204" t="s">
        <v>220</v>
      </c>
      <c r="G86" s="205" t="s">
        <v>221</v>
      </c>
      <c r="H86" s="206">
        <v>720</v>
      </c>
      <c r="I86" s="207"/>
      <c r="J86" s="208">
        <f>ROUND(I86*H86,2)</f>
        <v>0</v>
      </c>
      <c r="K86" s="204" t="s">
        <v>211</v>
      </c>
      <c r="L86" s="69"/>
      <c r="M86" s="209" t="s">
        <v>21</v>
      </c>
      <c r="N86" s="210" t="s">
        <v>44</v>
      </c>
      <c r="O86" s="44"/>
      <c r="P86" s="211">
        <f>O86*H86</f>
        <v>0</v>
      </c>
      <c r="Q86" s="211">
        <v>0</v>
      </c>
      <c r="R86" s="211">
        <f>Q86*H86</f>
        <v>0</v>
      </c>
      <c r="S86" s="211">
        <v>0</v>
      </c>
      <c r="T86" s="212">
        <f>S86*H86</f>
        <v>0</v>
      </c>
      <c r="AR86" s="21" t="s">
        <v>212</v>
      </c>
      <c r="AT86" s="21" t="s">
        <v>207</v>
      </c>
      <c r="AU86" s="21" t="s">
        <v>73</v>
      </c>
      <c r="AY86" s="21" t="s">
        <v>213</v>
      </c>
      <c r="BE86" s="213">
        <f>IF(N86="základní",J86,0)</f>
        <v>0</v>
      </c>
      <c r="BF86" s="213">
        <f>IF(N86="snížená",J86,0)</f>
        <v>0</v>
      </c>
      <c r="BG86" s="213">
        <f>IF(N86="zákl. přenesená",J86,0)</f>
        <v>0</v>
      </c>
      <c r="BH86" s="213">
        <f>IF(N86="sníž. přenesená",J86,0)</f>
        <v>0</v>
      </c>
      <c r="BI86" s="213">
        <f>IF(N86="nulová",J86,0)</f>
        <v>0</v>
      </c>
      <c r="BJ86" s="21" t="s">
        <v>80</v>
      </c>
      <c r="BK86" s="213">
        <f>ROUND(I86*H86,2)</f>
        <v>0</v>
      </c>
      <c r="BL86" s="21" t="s">
        <v>212</v>
      </c>
      <c r="BM86" s="21" t="s">
        <v>388</v>
      </c>
    </row>
    <row r="87" s="1" customFormat="1">
      <c r="B87" s="43"/>
      <c r="C87" s="71"/>
      <c r="D87" s="214" t="s">
        <v>215</v>
      </c>
      <c r="E87" s="71"/>
      <c r="F87" s="215" t="s">
        <v>223</v>
      </c>
      <c r="G87" s="71"/>
      <c r="H87" s="71"/>
      <c r="I87" s="186"/>
      <c r="J87" s="71"/>
      <c r="K87" s="71"/>
      <c r="L87" s="69"/>
      <c r="M87" s="216"/>
      <c r="N87" s="44"/>
      <c r="O87" s="44"/>
      <c r="P87" s="44"/>
      <c r="Q87" s="44"/>
      <c r="R87" s="44"/>
      <c r="S87" s="44"/>
      <c r="T87" s="92"/>
      <c r="AT87" s="21" t="s">
        <v>215</v>
      </c>
      <c r="AU87" s="21" t="s">
        <v>73</v>
      </c>
    </row>
    <row r="88" s="10" customFormat="1">
      <c r="B88" s="228"/>
      <c r="C88" s="229"/>
      <c r="D88" s="214" t="s">
        <v>217</v>
      </c>
      <c r="E88" s="230" t="s">
        <v>21</v>
      </c>
      <c r="F88" s="231" t="s">
        <v>389</v>
      </c>
      <c r="G88" s="229"/>
      <c r="H88" s="230" t="s">
        <v>21</v>
      </c>
      <c r="I88" s="232"/>
      <c r="J88" s="229"/>
      <c r="K88" s="229"/>
      <c r="L88" s="233"/>
      <c r="M88" s="234"/>
      <c r="N88" s="235"/>
      <c r="O88" s="235"/>
      <c r="P88" s="235"/>
      <c r="Q88" s="235"/>
      <c r="R88" s="235"/>
      <c r="S88" s="235"/>
      <c r="T88" s="236"/>
      <c r="AT88" s="237" t="s">
        <v>217</v>
      </c>
      <c r="AU88" s="237" t="s">
        <v>73</v>
      </c>
      <c r="AV88" s="10" t="s">
        <v>80</v>
      </c>
      <c r="AW88" s="10" t="s">
        <v>37</v>
      </c>
      <c r="AX88" s="10" t="s">
        <v>73</v>
      </c>
      <c r="AY88" s="237" t="s">
        <v>213</v>
      </c>
    </row>
    <row r="89" s="9" customFormat="1">
      <c r="B89" s="217"/>
      <c r="C89" s="218"/>
      <c r="D89" s="214" t="s">
        <v>217</v>
      </c>
      <c r="E89" s="219" t="s">
        <v>21</v>
      </c>
      <c r="F89" s="220" t="s">
        <v>390</v>
      </c>
      <c r="G89" s="218"/>
      <c r="H89" s="221">
        <v>720</v>
      </c>
      <c r="I89" s="222"/>
      <c r="J89" s="218"/>
      <c r="K89" s="218"/>
      <c r="L89" s="223"/>
      <c r="M89" s="224"/>
      <c r="N89" s="225"/>
      <c r="O89" s="225"/>
      <c r="P89" s="225"/>
      <c r="Q89" s="225"/>
      <c r="R89" s="225"/>
      <c r="S89" s="225"/>
      <c r="T89" s="226"/>
      <c r="AT89" s="227" t="s">
        <v>217</v>
      </c>
      <c r="AU89" s="227" t="s">
        <v>73</v>
      </c>
      <c r="AV89" s="9" t="s">
        <v>82</v>
      </c>
      <c r="AW89" s="9" t="s">
        <v>37</v>
      </c>
      <c r="AX89" s="9" t="s">
        <v>80</v>
      </c>
      <c r="AY89" s="227" t="s">
        <v>213</v>
      </c>
    </row>
    <row r="90" s="1" customFormat="1" ht="51" customHeight="1">
      <c r="B90" s="43"/>
      <c r="C90" s="202" t="s">
        <v>226</v>
      </c>
      <c r="D90" s="202" t="s">
        <v>207</v>
      </c>
      <c r="E90" s="203" t="s">
        <v>227</v>
      </c>
      <c r="F90" s="204" t="s">
        <v>228</v>
      </c>
      <c r="G90" s="205" t="s">
        <v>210</v>
      </c>
      <c r="H90" s="206">
        <v>1328</v>
      </c>
      <c r="I90" s="207"/>
      <c r="J90" s="208">
        <f>ROUND(I90*H90,2)</f>
        <v>0</v>
      </c>
      <c r="K90" s="204" t="s">
        <v>211</v>
      </c>
      <c r="L90" s="69"/>
      <c r="M90" s="209" t="s">
        <v>21</v>
      </c>
      <c r="N90" s="210" t="s">
        <v>44</v>
      </c>
      <c r="O90" s="44"/>
      <c r="P90" s="211">
        <f>O90*H90</f>
        <v>0</v>
      </c>
      <c r="Q90" s="211">
        <v>0</v>
      </c>
      <c r="R90" s="211">
        <f>Q90*H90</f>
        <v>0</v>
      </c>
      <c r="S90" s="211">
        <v>0</v>
      </c>
      <c r="T90" s="212">
        <f>S90*H90</f>
        <v>0</v>
      </c>
      <c r="AR90" s="21" t="s">
        <v>212</v>
      </c>
      <c r="AT90" s="21" t="s">
        <v>207</v>
      </c>
      <c r="AU90" s="21" t="s">
        <v>73</v>
      </c>
      <c r="AY90" s="21" t="s">
        <v>213</v>
      </c>
      <c r="BE90" s="213">
        <f>IF(N90="základní",J90,0)</f>
        <v>0</v>
      </c>
      <c r="BF90" s="213">
        <f>IF(N90="snížená",J90,0)</f>
        <v>0</v>
      </c>
      <c r="BG90" s="213">
        <f>IF(N90="zákl. přenesená",J90,0)</f>
        <v>0</v>
      </c>
      <c r="BH90" s="213">
        <f>IF(N90="sníž. přenesená",J90,0)</f>
        <v>0</v>
      </c>
      <c r="BI90" s="213">
        <f>IF(N90="nulová",J90,0)</f>
        <v>0</v>
      </c>
      <c r="BJ90" s="21" t="s">
        <v>80</v>
      </c>
      <c r="BK90" s="213">
        <f>ROUND(I90*H90,2)</f>
        <v>0</v>
      </c>
      <c r="BL90" s="21" t="s">
        <v>212</v>
      </c>
      <c r="BM90" s="21" t="s">
        <v>391</v>
      </c>
    </row>
    <row r="91" s="1" customFormat="1">
      <c r="B91" s="43"/>
      <c r="C91" s="71"/>
      <c r="D91" s="214" t="s">
        <v>215</v>
      </c>
      <c r="E91" s="71"/>
      <c r="F91" s="215" t="s">
        <v>230</v>
      </c>
      <c r="G91" s="71"/>
      <c r="H91" s="71"/>
      <c r="I91" s="186"/>
      <c r="J91" s="71"/>
      <c r="K91" s="71"/>
      <c r="L91" s="69"/>
      <c r="M91" s="216"/>
      <c r="N91" s="44"/>
      <c r="O91" s="44"/>
      <c r="P91" s="44"/>
      <c r="Q91" s="44"/>
      <c r="R91" s="44"/>
      <c r="S91" s="44"/>
      <c r="T91" s="92"/>
      <c r="AT91" s="21" t="s">
        <v>215</v>
      </c>
      <c r="AU91" s="21" t="s">
        <v>73</v>
      </c>
    </row>
    <row r="92" s="9" customFormat="1">
      <c r="B92" s="217"/>
      <c r="C92" s="218"/>
      <c r="D92" s="214" t="s">
        <v>217</v>
      </c>
      <c r="E92" s="219" t="s">
        <v>21</v>
      </c>
      <c r="F92" s="220" t="s">
        <v>392</v>
      </c>
      <c r="G92" s="218"/>
      <c r="H92" s="221">
        <v>1328</v>
      </c>
      <c r="I92" s="222"/>
      <c r="J92" s="218"/>
      <c r="K92" s="218"/>
      <c r="L92" s="223"/>
      <c r="M92" s="224"/>
      <c r="N92" s="225"/>
      <c r="O92" s="225"/>
      <c r="P92" s="225"/>
      <c r="Q92" s="225"/>
      <c r="R92" s="225"/>
      <c r="S92" s="225"/>
      <c r="T92" s="226"/>
      <c r="AT92" s="227" t="s">
        <v>217</v>
      </c>
      <c r="AU92" s="227" t="s">
        <v>73</v>
      </c>
      <c r="AV92" s="9" t="s">
        <v>82</v>
      </c>
      <c r="AW92" s="9" t="s">
        <v>37</v>
      </c>
      <c r="AX92" s="9" t="s">
        <v>80</v>
      </c>
      <c r="AY92" s="227" t="s">
        <v>213</v>
      </c>
    </row>
    <row r="93" s="1" customFormat="1" ht="16.5" customHeight="1">
      <c r="B93" s="43"/>
      <c r="C93" s="238" t="s">
        <v>212</v>
      </c>
      <c r="D93" s="238" t="s">
        <v>232</v>
      </c>
      <c r="E93" s="239" t="s">
        <v>233</v>
      </c>
      <c r="F93" s="240" t="s">
        <v>234</v>
      </c>
      <c r="G93" s="241" t="s">
        <v>210</v>
      </c>
      <c r="H93" s="242">
        <v>1328</v>
      </c>
      <c r="I93" s="243"/>
      <c r="J93" s="244">
        <f>ROUND(I93*H93,2)</f>
        <v>0</v>
      </c>
      <c r="K93" s="240" t="s">
        <v>211</v>
      </c>
      <c r="L93" s="245"/>
      <c r="M93" s="246" t="s">
        <v>21</v>
      </c>
      <c r="N93" s="247" t="s">
        <v>44</v>
      </c>
      <c r="O93" s="44"/>
      <c r="P93" s="211">
        <f>O93*H93</f>
        <v>0</v>
      </c>
      <c r="Q93" s="211">
        <v>0.00021000000000000001</v>
      </c>
      <c r="R93" s="211">
        <f>Q93*H93</f>
        <v>0.27888000000000002</v>
      </c>
      <c r="S93" s="211">
        <v>0</v>
      </c>
      <c r="T93" s="212">
        <f>S93*H93</f>
        <v>0</v>
      </c>
      <c r="AR93" s="21" t="s">
        <v>235</v>
      </c>
      <c r="AT93" s="21" t="s">
        <v>232</v>
      </c>
      <c r="AU93" s="21" t="s">
        <v>73</v>
      </c>
      <c r="AY93" s="21" t="s">
        <v>213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21" t="s">
        <v>80</v>
      </c>
      <c r="BK93" s="213">
        <f>ROUND(I93*H93,2)</f>
        <v>0</v>
      </c>
      <c r="BL93" s="21" t="s">
        <v>212</v>
      </c>
      <c r="BM93" s="21" t="s">
        <v>393</v>
      </c>
    </row>
    <row r="94" s="9" customFormat="1">
      <c r="B94" s="217"/>
      <c r="C94" s="218"/>
      <c r="D94" s="214" t="s">
        <v>217</v>
      </c>
      <c r="E94" s="219" t="s">
        <v>21</v>
      </c>
      <c r="F94" s="220" t="s">
        <v>392</v>
      </c>
      <c r="G94" s="218"/>
      <c r="H94" s="221">
        <v>1328</v>
      </c>
      <c r="I94" s="222"/>
      <c r="J94" s="218"/>
      <c r="K94" s="218"/>
      <c r="L94" s="223"/>
      <c r="M94" s="224"/>
      <c r="N94" s="225"/>
      <c r="O94" s="225"/>
      <c r="P94" s="225"/>
      <c r="Q94" s="225"/>
      <c r="R94" s="225"/>
      <c r="S94" s="225"/>
      <c r="T94" s="226"/>
      <c r="AT94" s="227" t="s">
        <v>217</v>
      </c>
      <c r="AU94" s="227" t="s">
        <v>73</v>
      </c>
      <c r="AV94" s="9" t="s">
        <v>82</v>
      </c>
      <c r="AW94" s="9" t="s">
        <v>37</v>
      </c>
      <c r="AX94" s="9" t="s">
        <v>80</v>
      </c>
      <c r="AY94" s="227" t="s">
        <v>213</v>
      </c>
    </row>
    <row r="95" s="1" customFormat="1" ht="51" customHeight="1">
      <c r="B95" s="43"/>
      <c r="C95" s="202" t="s">
        <v>237</v>
      </c>
      <c r="D95" s="202" t="s">
        <v>207</v>
      </c>
      <c r="E95" s="203" t="s">
        <v>238</v>
      </c>
      <c r="F95" s="204" t="s">
        <v>239</v>
      </c>
      <c r="G95" s="205" t="s">
        <v>210</v>
      </c>
      <c r="H95" s="206">
        <v>264</v>
      </c>
      <c r="I95" s="207"/>
      <c r="J95" s="208">
        <f>ROUND(I95*H95,2)</f>
        <v>0</v>
      </c>
      <c r="K95" s="204" t="s">
        <v>211</v>
      </c>
      <c r="L95" s="69"/>
      <c r="M95" s="209" t="s">
        <v>21</v>
      </c>
      <c r="N95" s="210" t="s">
        <v>44</v>
      </c>
      <c r="O95" s="44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AR95" s="21" t="s">
        <v>212</v>
      </c>
      <c r="AT95" s="21" t="s">
        <v>207</v>
      </c>
      <c r="AU95" s="21" t="s">
        <v>73</v>
      </c>
      <c r="AY95" s="21" t="s">
        <v>213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21" t="s">
        <v>80</v>
      </c>
      <c r="BK95" s="213">
        <f>ROUND(I95*H95,2)</f>
        <v>0</v>
      </c>
      <c r="BL95" s="21" t="s">
        <v>212</v>
      </c>
      <c r="BM95" s="21" t="s">
        <v>394</v>
      </c>
    </row>
    <row r="96" s="1" customFormat="1">
      <c r="B96" s="43"/>
      <c r="C96" s="71"/>
      <c r="D96" s="214" t="s">
        <v>215</v>
      </c>
      <c r="E96" s="71"/>
      <c r="F96" s="215" t="s">
        <v>241</v>
      </c>
      <c r="G96" s="71"/>
      <c r="H96" s="71"/>
      <c r="I96" s="186"/>
      <c r="J96" s="71"/>
      <c r="K96" s="71"/>
      <c r="L96" s="69"/>
      <c r="M96" s="216"/>
      <c r="N96" s="44"/>
      <c r="O96" s="44"/>
      <c r="P96" s="44"/>
      <c r="Q96" s="44"/>
      <c r="R96" s="44"/>
      <c r="S96" s="44"/>
      <c r="T96" s="92"/>
      <c r="AT96" s="21" t="s">
        <v>215</v>
      </c>
      <c r="AU96" s="21" t="s">
        <v>73</v>
      </c>
    </row>
    <row r="97" s="9" customFormat="1">
      <c r="B97" s="217"/>
      <c r="C97" s="218"/>
      <c r="D97" s="214" t="s">
        <v>217</v>
      </c>
      <c r="E97" s="219" t="s">
        <v>21</v>
      </c>
      <c r="F97" s="220" t="s">
        <v>395</v>
      </c>
      <c r="G97" s="218"/>
      <c r="H97" s="221">
        <v>264</v>
      </c>
      <c r="I97" s="222"/>
      <c r="J97" s="218"/>
      <c r="K97" s="218"/>
      <c r="L97" s="223"/>
      <c r="M97" s="224"/>
      <c r="N97" s="225"/>
      <c r="O97" s="225"/>
      <c r="P97" s="225"/>
      <c r="Q97" s="225"/>
      <c r="R97" s="225"/>
      <c r="S97" s="225"/>
      <c r="T97" s="226"/>
      <c r="AT97" s="227" t="s">
        <v>217</v>
      </c>
      <c r="AU97" s="227" t="s">
        <v>73</v>
      </c>
      <c r="AV97" s="9" t="s">
        <v>82</v>
      </c>
      <c r="AW97" s="9" t="s">
        <v>37</v>
      </c>
      <c r="AX97" s="9" t="s">
        <v>80</v>
      </c>
      <c r="AY97" s="227" t="s">
        <v>213</v>
      </c>
    </row>
    <row r="98" s="1" customFormat="1" ht="16.5" customHeight="1">
      <c r="B98" s="43"/>
      <c r="C98" s="238" t="s">
        <v>243</v>
      </c>
      <c r="D98" s="238" t="s">
        <v>232</v>
      </c>
      <c r="E98" s="239" t="s">
        <v>244</v>
      </c>
      <c r="F98" s="240" t="s">
        <v>245</v>
      </c>
      <c r="G98" s="241" t="s">
        <v>210</v>
      </c>
      <c r="H98" s="242">
        <v>264</v>
      </c>
      <c r="I98" s="243"/>
      <c r="J98" s="244">
        <f>ROUND(I98*H98,2)</f>
        <v>0</v>
      </c>
      <c r="K98" s="240" t="s">
        <v>211</v>
      </c>
      <c r="L98" s="245"/>
      <c r="M98" s="246" t="s">
        <v>21</v>
      </c>
      <c r="N98" s="247" t="s">
        <v>44</v>
      </c>
      <c r="O98" s="44"/>
      <c r="P98" s="211">
        <f>O98*H98</f>
        <v>0</v>
      </c>
      <c r="Q98" s="211">
        <v>0.00123</v>
      </c>
      <c r="R98" s="211">
        <f>Q98*H98</f>
        <v>0.32472000000000001</v>
      </c>
      <c r="S98" s="211">
        <v>0</v>
      </c>
      <c r="T98" s="212">
        <f>S98*H98</f>
        <v>0</v>
      </c>
      <c r="AR98" s="21" t="s">
        <v>235</v>
      </c>
      <c r="AT98" s="21" t="s">
        <v>232</v>
      </c>
      <c r="AU98" s="21" t="s">
        <v>73</v>
      </c>
      <c r="AY98" s="21" t="s">
        <v>213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21" t="s">
        <v>80</v>
      </c>
      <c r="BK98" s="213">
        <f>ROUND(I98*H98,2)</f>
        <v>0</v>
      </c>
      <c r="BL98" s="21" t="s">
        <v>212</v>
      </c>
      <c r="BM98" s="21" t="s">
        <v>396</v>
      </c>
    </row>
    <row r="99" s="9" customFormat="1">
      <c r="B99" s="217"/>
      <c r="C99" s="218"/>
      <c r="D99" s="214" t="s">
        <v>217</v>
      </c>
      <c r="E99" s="219" t="s">
        <v>21</v>
      </c>
      <c r="F99" s="220" t="s">
        <v>395</v>
      </c>
      <c r="G99" s="218"/>
      <c r="H99" s="221">
        <v>264</v>
      </c>
      <c r="I99" s="222"/>
      <c r="J99" s="218"/>
      <c r="K99" s="218"/>
      <c r="L99" s="223"/>
      <c r="M99" s="224"/>
      <c r="N99" s="225"/>
      <c r="O99" s="225"/>
      <c r="P99" s="225"/>
      <c r="Q99" s="225"/>
      <c r="R99" s="225"/>
      <c r="S99" s="225"/>
      <c r="T99" s="226"/>
      <c r="AT99" s="227" t="s">
        <v>217</v>
      </c>
      <c r="AU99" s="227" t="s">
        <v>73</v>
      </c>
      <c r="AV99" s="9" t="s">
        <v>82</v>
      </c>
      <c r="AW99" s="9" t="s">
        <v>37</v>
      </c>
      <c r="AX99" s="9" t="s">
        <v>80</v>
      </c>
      <c r="AY99" s="227" t="s">
        <v>213</v>
      </c>
    </row>
    <row r="100" s="1" customFormat="1" ht="76.5" customHeight="1">
      <c r="B100" s="43"/>
      <c r="C100" s="202" t="s">
        <v>247</v>
      </c>
      <c r="D100" s="202" t="s">
        <v>207</v>
      </c>
      <c r="E100" s="203" t="s">
        <v>248</v>
      </c>
      <c r="F100" s="204" t="s">
        <v>249</v>
      </c>
      <c r="G100" s="205" t="s">
        <v>250</v>
      </c>
      <c r="H100" s="206">
        <v>3</v>
      </c>
      <c r="I100" s="207"/>
      <c r="J100" s="208">
        <f>ROUND(I100*H100,2)</f>
        <v>0</v>
      </c>
      <c r="K100" s="204" t="s">
        <v>211</v>
      </c>
      <c r="L100" s="69"/>
      <c r="M100" s="209" t="s">
        <v>21</v>
      </c>
      <c r="N100" s="210" t="s">
        <v>44</v>
      </c>
      <c r="O100" s="44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2">
        <f>S100*H100</f>
        <v>0</v>
      </c>
      <c r="AR100" s="21" t="s">
        <v>212</v>
      </c>
      <c r="AT100" s="21" t="s">
        <v>207</v>
      </c>
      <c r="AU100" s="21" t="s">
        <v>73</v>
      </c>
      <c r="AY100" s="21" t="s">
        <v>213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21" t="s">
        <v>80</v>
      </c>
      <c r="BK100" s="213">
        <f>ROUND(I100*H100,2)</f>
        <v>0</v>
      </c>
      <c r="BL100" s="21" t="s">
        <v>212</v>
      </c>
      <c r="BM100" s="21" t="s">
        <v>397</v>
      </c>
    </row>
    <row r="101" s="1" customFormat="1">
      <c r="B101" s="43"/>
      <c r="C101" s="71"/>
      <c r="D101" s="214" t="s">
        <v>215</v>
      </c>
      <c r="E101" s="71"/>
      <c r="F101" s="215" t="s">
        <v>252</v>
      </c>
      <c r="G101" s="71"/>
      <c r="H101" s="71"/>
      <c r="I101" s="186"/>
      <c r="J101" s="71"/>
      <c r="K101" s="71"/>
      <c r="L101" s="69"/>
      <c r="M101" s="216"/>
      <c r="N101" s="44"/>
      <c r="O101" s="44"/>
      <c r="P101" s="44"/>
      <c r="Q101" s="44"/>
      <c r="R101" s="44"/>
      <c r="S101" s="44"/>
      <c r="T101" s="92"/>
      <c r="AT101" s="21" t="s">
        <v>215</v>
      </c>
      <c r="AU101" s="21" t="s">
        <v>73</v>
      </c>
    </row>
    <row r="102" s="9" customFormat="1">
      <c r="B102" s="217"/>
      <c r="C102" s="218"/>
      <c r="D102" s="214" t="s">
        <v>217</v>
      </c>
      <c r="E102" s="219" t="s">
        <v>21</v>
      </c>
      <c r="F102" s="220" t="s">
        <v>226</v>
      </c>
      <c r="G102" s="218"/>
      <c r="H102" s="221">
        <v>3</v>
      </c>
      <c r="I102" s="222"/>
      <c r="J102" s="218"/>
      <c r="K102" s="218"/>
      <c r="L102" s="223"/>
      <c r="M102" s="224"/>
      <c r="N102" s="225"/>
      <c r="O102" s="225"/>
      <c r="P102" s="225"/>
      <c r="Q102" s="225"/>
      <c r="R102" s="225"/>
      <c r="S102" s="225"/>
      <c r="T102" s="226"/>
      <c r="AT102" s="227" t="s">
        <v>217</v>
      </c>
      <c r="AU102" s="227" t="s">
        <v>73</v>
      </c>
      <c r="AV102" s="9" t="s">
        <v>82</v>
      </c>
      <c r="AW102" s="9" t="s">
        <v>37</v>
      </c>
      <c r="AX102" s="9" t="s">
        <v>80</v>
      </c>
      <c r="AY102" s="227" t="s">
        <v>213</v>
      </c>
    </row>
    <row r="103" s="1" customFormat="1" ht="76.5" customHeight="1">
      <c r="B103" s="43"/>
      <c r="C103" s="202" t="s">
        <v>235</v>
      </c>
      <c r="D103" s="202" t="s">
        <v>207</v>
      </c>
      <c r="E103" s="203" t="s">
        <v>253</v>
      </c>
      <c r="F103" s="204" t="s">
        <v>254</v>
      </c>
      <c r="G103" s="205" t="s">
        <v>250</v>
      </c>
      <c r="H103" s="206">
        <v>4</v>
      </c>
      <c r="I103" s="207"/>
      <c r="J103" s="208">
        <f>ROUND(I103*H103,2)</f>
        <v>0</v>
      </c>
      <c r="K103" s="204" t="s">
        <v>211</v>
      </c>
      <c r="L103" s="69"/>
      <c r="M103" s="209" t="s">
        <v>21</v>
      </c>
      <c r="N103" s="210" t="s">
        <v>44</v>
      </c>
      <c r="O103" s="44"/>
      <c r="P103" s="211">
        <f>O103*H103</f>
        <v>0</v>
      </c>
      <c r="Q103" s="211">
        <v>0</v>
      </c>
      <c r="R103" s="211">
        <f>Q103*H103</f>
        <v>0</v>
      </c>
      <c r="S103" s="211">
        <v>0</v>
      </c>
      <c r="T103" s="212">
        <f>S103*H103</f>
        <v>0</v>
      </c>
      <c r="AR103" s="21" t="s">
        <v>212</v>
      </c>
      <c r="AT103" s="21" t="s">
        <v>207</v>
      </c>
      <c r="AU103" s="21" t="s">
        <v>73</v>
      </c>
      <c r="AY103" s="21" t="s">
        <v>213</v>
      </c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21" t="s">
        <v>80</v>
      </c>
      <c r="BK103" s="213">
        <f>ROUND(I103*H103,2)</f>
        <v>0</v>
      </c>
      <c r="BL103" s="21" t="s">
        <v>212</v>
      </c>
      <c r="BM103" s="21" t="s">
        <v>398</v>
      </c>
    </row>
    <row r="104" s="1" customFormat="1">
      <c r="B104" s="43"/>
      <c r="C104" s="71"/>
      <c r="D104" s="214" t="s">
        <v>215</v>
      </c>
      <c r="E104" s="71"/>
      <c r="F104" s="215" t="s">
        <v>252</v>
      </c>
      <c r="G104" s="71"/>
      <c r="H104" s="71"/>
      <c r="I104" s="186"/>
      <c r="J104" s="71"/>
      <c r="K104" s="71"/>
      <c r="L104" s="69"/>
      <c r="M104" s="216"/>
      <c r="N104" s="44"/>
      <c r="O104" s="44"/>
      <c r="P104" s="44"/>
      <c r="Q104" s="44"/>
      <c r="R104" s="44"/>
      <c r="S104" s="44"/>
      <c r="T104" s="92"/>
      <c r="AT104" s="21" t="s">
        <v>215</v>
      </c>
      <c r="AU104" s="21" t="s">
        <v>73</v>
      </c>
    </row>
    <row r="105" s="9" customFormat="1">
      <c r="B105" s="217"/>
      <c r="C105" s="218"/>
      <c r="D105" s="214" t="s">
        <v>217</v>
      </c>
      <c r="E105" s="219" t="s">
        <v>21</v>
      </c>
      <c r="F105" s="220" t="s">
        <v>212</v>
      </c>
      <c r="G105" s="218"/>
      <c r="H105" s="221">
        <v>4</v>
      </c>
      <c r="I105" s="222"/>
      <c r="J105" s="218"/>
      <c r="K105" s="218"/>
      <c r="L105" s="223"/>
      <c r="M105" s="224"/>
      <c r="N105" s="225"/>
      <c r="O105" s="225"/>
      <c r="P105" s="225"/>
      <c r="Q105" s="225"/>
      <c r="R105" s="225"/>
      <c r="S105" s="225"/>
      <c r="T105" s="226"/>
      <c r="AT105" s="227" t="s">
        <v>217</v>
      </c>
      <c r="AU105" s="227" t="s">
        <v>73</v>
      </c>
      <c r="AV105" s="9" t="s">
        <v>82</v>
      </c>
      <c r="AW105" s="9" t="s">
        <v>37</v>
      </c>
      <c r="AX105" s="9" t="s">
        <v>80</v>
      </c>
      <c r="AY105" s="227" t="s">
        <v>213</v>
      </c>
    </row>
    <row r="106" s="1" customFormat="1" ht="76.5" customHeight="1">
      <c r="B106" s="43"/>
      <c r="C106" s="202" t="s">
        <v>256</v>
      </c>
      <c r="D106" s="202" t="s">
        <v>207</v>
      </c>
      <c r="E106" s="203" t="s">
        <v>257</v>
      </c>
      <c r="F106" s="204" t="s">
        <v>258</v>
      </c>
      <c r="G106" s="205" t="s">
        <v>250</v>
      </c>
      <c r="H106" s="206">
        <v>2</v>
      </c>
      <c r="I106" s="207"/>
      <c r="J106" s="208">
        <f>ROUND(I106*H106,2)</f>
        <v>0</v>
      </c>
      <c r="K106" s="204" t="s">
        <v>211</v>
      </c>
      <c r="L106" s="69"/>
      <c r="M106" s="209" t="s">
        <v>21</v>
      </c>
      <c r="N106" s="210" t="s">
        <v>44</v>
      </c>
      <c r="O106" s="44"/>
      <c r="P106" s="211">
        <f>O106*H106</f>
        <v>0</v>
      </c>
      <c r="Q106" s="211">
        <v>0</v>
      </c>
      <c r="R106" s="211">
        <f>Q106*H106</f>
        <v>0</v>
      </c>
      <c r="S106" s="211">
        <v>0</v>
      </c>
      <c r="T106" s="212">
        <f>S106*H106</f>
        <v>0</v>
      </c>
      <c r="AR106" s="21" t="s">
        <v>212</v>
      </c>
      <c r="AT106" s="21" t="s">
        <v>207</v>
      </c>
      <c r="AU106" s="21" t="s">
        <v>73</v>
      </c>
      <c r="AY106" s="21" t="s">
        <v>213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21" t="s">
        <v>80</v>
      </c>
      <c r="BK106" s="213">
        <f>ROUND(I106*H106,2)</f>
        <v>0</v>
      </c>
      <c r="BL106" s="21" t="s">
        <v>212</v>
      </c>
      <c r="BM106" s="21" t="s">
        <v>399</v>
      </c>
    </row>
    <row r="107" s="1" customFormat="1">
      <c r="B107" s="43"/>
      <c r="C107" s="71"/>
      <c r="D107" s="214" t="s">
        <v>215</v>
      </c>
      <c r="E107" s="71"/>
      <c r="F107" s="215" t="s">
        <v>252</v>
      </c>
      <c r="G107" s="71"/>
      <c r="H107" s="71"/>
      <c r="I107" s="186"/>
      <c r="J107" s="71"/>
      <c r="K107" s="71"/>
      <c r="L107" s="69"/>
      <c r="M107" s="216"/>
      <c r="N107" s="44"/>
      <c r="O107" s="44"/>
      <c r="P107" s="44"/>
      <c r="Q107" s="44"/>
      <c r="R107" s="44"/>
      <c r="S107" s="44"/>
      <c r="T107" s="92"/>
      <c r="AT107" s="21" t="s">
        <v>215</v>
      </c>
      <c r="AU107" s="21" t="s">
        <v>73</v>
      </c>
    </row>
    <row r="108" s="9" customFormat="1">
      <c r="B108" s="217"/>
      <c r="C108" s="218"/>
      <c r="D108" s="214" t="s">
        <v>217</v>
      </c>
      <c r="E108" s="219" t="s">
        <v>21</v>
      </c>
      <c r="F108" s="220" t="s">
        <v>82</v>
      </c>
      <c r="G108" s="218"/>
      <c r="H108" s="221">
        <v>2</v>
      </c>
      <c r="I108" s="222"/>
      <c r="J108" s="218"/>
      <c r="K108" s="218"/>
      <c r="L108" s="223"/>
      <c r="M108" s="224"/>
      <c r="N108" s="225"/>
      <c r="O108" s="225"/>
      <c r="P108" s="225"/>
      <c r="Q108" s="225"/>
      <c r="R108" s="225"/>
      <c r="S108" s="225"/>
      <c r="T108" s="226"/>
      <c r="AT108" s="227" t="s">
        <v>217</v>
      </c>
      <c r="AU108" s="227" t="s">
        <v>73</v>
      </c>
      <c r="AV108" s="9" t="s">
        <v>82</v>
      </c>
      <c r="AW108" s="9" t="s">
        <v>37</v>
      </c>
      <c r="AX108" s="9" t="s">
        <v>80</v>
      </c>
      <c r="AY108" s="227" t="s">
        <v>213</v>
      </c>
    </row>
    <row r="109" s="1" customFormat="1" ht="76.5" customHeight="1">
      <c r="B109" s="43"/>
      <c r="C109" s="202" t="s">
        <v>175</v>
      </c>
      <c r="D109" s="202" t="s">
        <v>207</v>
      </c>
      <c r="E109" s="203" t="s">
        <v>260</v>
      </c>
      <c r="F109" s="204" t="s">
        <v>261</v>
      </c>
      <c r="G109" s="205" t="s">
        <v>221</v>
      </c>
      <c r="H109" s="206">
        <v>920</v>
      </c>
      <c r="I109" s="207"/>
      <c r="J109" s="208">
        <f>ROUND(I109*H109,2)</f>
        <v>0</v>
      </c>
      <c r="K109" s="204" t="s">
        <v>211</v>
      </c>
      <c r="L109" s="69"/>
      <c r="M109" s="209" t="s">
        <v>21</v>
      </c>
      <c r="N109" s="210" t="s">
        <v>44</v>
      </c>
      <c r="O109" s="44"/>
      <c r="P109" s="211">
        <f>O109*H109</f>
        <v>0</v>
      </c>
      <c r="Q109" s="211">
        <v>0</v>
      </c>
      <c r="R109" s="211">
        <f>Q109*H109</f>
        <v>0</v>
      </c>
      <c r="S109" s="211">
        <v>0</v>
      </c>
      <c r="T109" s="212">
        <f>S109*H109</f>
        <v>0</v>
      </c>
      <c r="AR109" s="21" t="s">
        <v>212</v>
      </c>
      <c r="AT109" s="21" t="s">
        <v>207</v>
      </c>
      <c r="AU109" s="21" t="s">
        <v>73</v>
      </c>
      <c r="AY109" s="21" t="s">
        <v>213</v>
      </c>
      <c r="BE109" s="213">
        <f>IF(N109="základní",J109,0)</f>
        <v>0</v>
      </c>
      <c r="BF109" s="213">
        <f>IF(N109="snížená",J109,0)</f>
        <v>0</v>
      </c>
      <c r="BG109" s="213">
        <f>IF(N109="zákl. přenesená",J109,0)</f>
        <v>0</v>
      </c>
      <c r="BH109" s="213">
        <f>IF(N109="sníž. přenesená",J109,0)</f>
        <v>0</v>
      </c>
      <c r="BI109" s="213">
        <f>IF(N109="nulová",J109,0)</f>
        <v>0</v>
      </c>
      <c r="BJ109" s="21" t="s">
        <v>80</v>
      </c>
      <c r="BK109" s="213">
        <f>ROUND(I109*H109,2)</f>
        <v>0</v>
      </c>
      <c r="BL109" s="21" t="s">
        <v>212</v>
      </c>
      <c r="BM109" s="21" t="s">
        <v>400</v>
      </c>
    </row>
    <row r="110" s="1" customFormat="1">
      <c r="B110" s="43"/>
      <c r="C110" s="71"/>
      <c r="D110" s="214" t="s">
        <v>215</v>
      </c>
      <c r="E110" s="71"/>
      <c r="F110" s="215" t="s">
        <v>263</v>
      </c>
      <c r="G110" s="71"/>
      <c r="H110" s="71"/>
      <c r="I110" s="186"/>
      <c r="J110" s="71"/>
      <c r="K110" s="71"/>
      <c r="L110" s="69"/>
      <c r="M110" s="216"/>
      <c r="N110" s="44"/>
      <c r="O110" s="44"/>
      <c r="P110" s="44"/>
      <c r="Q110" s="44"/>
      <c r="R110" s="44"/>
      <c r="S110" s="44"/>
      <c r="T110" s="92"/>
      <c r="AT110" s="21" t="s">
        <v>215</v>
      </c>
      <c r="AU110" s="21" t="s">
        <v>73</v>
      </c>
    </row>
    <row r="111" s="9" customFormat="1">
      <c r="B111" s="217"/>
      <c r="C111" s="218"/>
      <c r="D111" s="214" t="s">
        <v>217</v>
      </c>
      <c r="E111" s="219" t="s">
        <v>21</v>
      </c>
      <c r="F111" s="220" t="s">
        <v>401</v>
      </c>
      <c r="G111" s="218"/>
      <c r="H111" s="221">
        <v>920</v>
      </c>
      <c r="I111" s="222"/>
      <c r="J111" s="218"/>
      <c r="K111" s="218"/>
      <c r="L111" s="223"/>
      <c r="M111" s="224"/>
      <c r="N111" s="225"/>
      <c r="O111" s="225"/>
      <c r="P111" s="225"/>
      <c r="Q111" s="225"/>
      <c r="R111" s="225"/>
      <c r="S111" s="225"/>
      <c r="T111" s="226"/>
      <c r="AT111" s="227" t="s">
        <v>217</v>
      </c>
      <c r="AU111" s="227" t="s">
        <v>73</v>
      </c>
      <c r="AV111" s="9" t="s">
        <v>82</v>
      </c>
      <c r="AW111" s="9" t="s">
        <v>37</v>
      </c>
      <c r="AX111" s="9" t="s">
        <v>80</v>
      </c>
      <c r="AY111" s="227" t="s">
        <v>213</v>
      </c>
    </row>
    <row r="112" s="1" customFormat="1" ht="63.75" customHeight="1">
      <c r="B112" s="43"/>
      <c r="C112" s="202" t="s">
        <v>265</v>
      </c>
      <c r="D112" s="202" t="s">
        <v>207</v>
      </c>
      <c r="E112" s="203" t="s">
        <v>266</v>
      </c>
      <c r="F112" s="204" t="s">
        <v>267</v>
      </c>
      <c r="G112" s="205" t="s">
        <v>250</v>
      </c>
      <c r="H112" s="206">
        <v>4</v>
      </c>
      <c r="I112" s="207"/>
      <c r="J112" s="208">
        <f>ROUND(I112*H112,2)</f>
        <v>0</v>
      </c>
      <c r="K112" s="204" t="s">
        <v>211</v>
      </c>
      <c r="L112" s="69"/>
      <c r="M112" s="209" t="s">
        <v>21</v>
      </c>
      <c r="N112" s="210" t="s">
        <v>44</v>
      </c>
      <c r="O112" s="44"/>
      <c r="P112" s="211">
        <f>O112*H112</f>
        <v>0</v>
      </c>
      <c r="Q112" s="211">
        <v>0</v>
      </c>
      <c r="R112" s="211">
        <f>Q112*H112</f>
        <v>0</v>
      </c>
      <c r="S112" s="211">
        <v>0</v>
      </c>
      <c r="T112" s="212">
        <f>S112*H112</f>
        <v>0</v>
      </c>
      <c r="AR112" s="21" t="s">
        <v>212</v>
      </c>
      <c r="AT112" s="21" t="s">
        <v>207</v>
      </c>
      <c r="AU112" s="21" t="s">
        <v>73</v>
      </c>
      <c r="AY112" s="21" t="s">
        <v>213</v>
      </c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21" t="s">
        <v>80</v>
      </c>
      <c r="BK112" s="213">
        <f>ROUND(I112*H112,2)</f>
        <v>0</v>
      </c>
      <c r="BL112" s="21" t="s">
        <v>212</v>
      </c>
      <c r="BM112" s="21" t="s">
        <v>402</v>
      </c>
    </row>
    <row r="113" s="1" customFormat="1">
      <c r="B113" s="43"/>
      <c r="C113" s="71"/>
      <c r="D113" s="214" t="s">
        <v>215</v>
      </c>
      <c r="E113" s="71"/>
      <c r="F113" s="215" t="s">
        <v>269</v>
      </c>
      <c r="G113" s="71"/>
      <c r="H113" s="71"/>
      <c r="I113" s="186"/>
      <c r="J113" s="71"/>
      <c r="K113" s="71"/>
      <c r="L113" s="69"/>
      <c r="M113" s="216"/>
      <c r="N113" s="44"/>
      <c r="O113" s="44"/>
      <c r="P113" s="44"/>
      <c r="Q113" s="44"/>
      <c r="R113" s="44"/>
      <c r="S113" s="44"/>
      <c r="T113" s="92"/>
      <c r="AT113" s="21" t="s">
        <v>215</v>
      </c>
      <c r="AU113" s="21" t="s">
        <v>73</v>
      </c>
    </row>
    <row r="114" s="9" customFormat="1">
      <c r="B114" s="217"/>
      <c r="C114" s="218"/>
      <c r="D114" s="214" t="s">
        <v>217</v>
      </c>
      <c r="E114" s="219" t="s">
        <v>21</v>
      </c>
      <c r="F114" s="220" t="s">
        <v>212</v>
      </c>
      <c r="G114" s="218"/>
      <c r="H114" s="221">
        <v>4</v>
      </c>
      <c r="I114" s="222"/>
      <c r="J114" s="218"/>
      <c r="K114" s="218"/>
      <c r="L114" s="223"/>
      <c r="M114" s="224"/>
      <c r="N114" s="225"/>
      <c r="O114" s="225"/>
      <c r="P114" s="225"/>
      <c r="Q114" s="225"/>
      <c r="R114" s="225"/>
      <c r="S114" s="225"/>
      <c r="T114" s="226"/>
      <c r="AT114" s="227" t="s">
        <v>217</v>
      </c>
      <c r="AU114" s="227" t="s">
        <v>73</v>
      </c>
      <c r="AV114" s="9" t="s">
        <v>82</v>
      </c>
      <c r="AW114" s="9" t="s">
        <v>37</v>
      </c>
      <c r="AX114" s="9" t="s">
        <v>80</v>
      </c>
      <c r="AY114" s="227" t="s">
        <v>213</v>
      </c>
    </row>
    <row r="115" s="1" customFormat="1" ht="38.25" customHeight="1">
      <c r="B115" s="43"/>
      <c r="C115" s="202" t="s">
        <v>270</v>
      </c>
      <c r="D115" s="202" t="s">
        <v>207</v>
      </c>
      <c r="E115" s="203" t="s">
        <v>271</v>
      </c>
      <c r="F115" s="204" t="s">
        <v>272</v>
      </c>
      <c r="G115" s="205" t="s">
        <v>210</v>
      </c>
      <c r="H115" s="206">
        <v>6</v>
      </c>
      <c r="I115" s="207"/>
      <c r="J115" s="208">
        <f>ROUND(I115*H115,2)</f>
        <v>0</v>
      </c>
      <c r="K115" s="204" t="s">
        <v>211</v>
      </c>
      <c r="L115" s="69"/>
      <c r="M115" s="209" t="s">
        <v>21</v>
      </c>
      <c r="N115" s="210" t="s">
        <v>44</v>
      </c>
      <c r="O115" s="44"/>
      <c r="P115" s="211">
        <f>O115*H115</f>
        <v>0</v>
      </c>
      <c r="Q115" s="211">
        <v>0</v>
      </c>
      <c r="R115" s="211">
        <f>Q115*H115</f>
        <v>0</v>
      </c>
      <c r="S115" s="211">
        <v>0</v>
      </c>
      <c r="T115" s="212">
        <f>S115*H115</f>
        <v>0</v>
      </c>
      <c r="AR115" s="21" t="s">
        <v>212</v>
      </c>
      <c r="AT115" s="21" t="s">
        <v>207</v>
      </c>
      <c r="AU115" s="21" t="s">
        <v>73</v>
      </c>
      <c r="AY115" s="21" t="s">
        <v>213</v>
      </c>
      <c r="BE115" s="213">
        <f>IF(N115="základní",J115,0)</f>
        <v>0</v>
      </c>
      <c r="BF115" s="213">
        <f>IF(N115="snížená",J115,0)</f>
        <v>0</v>
      </c>
      <c r="BG115" s="213">
        <f>IF(N115="zákl. přenesená",J115,0)</f>
        <v>0</v>
      </c>
      <c r="BH115" s="213">
        <f>IF(N115="sníž. přenesená",J115,0)</f>
        <v>0</v>
      </c>
      <c r="BI115" s="213">
        <f>IF(N115="nulová",J115,0)</f>
        <v>0</v>
      </c>
      <c r="BJ115" s="21" t="s">
        <v>80</v>
      </c>
      <c r="BK115" s="213">
        <f>ROUND(I115*H115,2)</f>
        <v>0</v>
      </c>
      <c r="BL115" s="21" t="s">
        <v>212</v>
      </c>
      <c r="BM115" s="21" t="s">
        <v>403</v>
      </c>
    </row>
    <row r="116" s="9" customFormat="1">
      <c r="B116" s="217"/>
      <c r="C116" s="218"/>
      <c r="D116" s="214" t="s">
        <v>217</v>
      </c>
      <c r="E116" s="219" t="s">
        <v>21</v>
      </c>
      <c r="F116" s="220" t="s">
        <v>243</v>
      </c>
      <c r="G116" s="218"/>
      <c r="H116" s="221">
        <v>6</v>
      </c>
      <c r="I116" s="222"/>
      <c r="J116" s="218"/>
      <c r="K116" s="218"/>
      <c r="L116" s="223"/>
      <c r="M116" s="224"/>
      <c r="N116" s="225"/>
      <c r="O116" s="225"/>
      <c r="P116" s="225"/>
      <c r="Q116" s="225"/>
      <c r="R116" s="225"/>
      <c r="S116" s="225"/>
      <c r="T116" s="226"/>
      <c r="AT116" s="227" t="s">
        <v>217</v>
      </c>
      <c r="AU116" s="227" t="s">
        <v>73</v>
      </c>
      <c r="AV116" s="9" t="s">
        <v>82</v>
      </c>
      <c r="AW116" s="9" t="s">
        <v>37</v>
      </c>
      <c r="AX116" s="9" t="s">
        <v>80</v>
      </c>
      <c r="AY116" s="227" t="s">
        <v>213</v>
      </c>
    </row>
    <row r="117" s="1" customFormat="1" ht="25.5" customHeight="1">
      <c r="B117" s="43"/>
      <c r="C117" s="202" t="s">
        <v>275</v>
      </c>
      <c r="D117" s="202" t="s">
        <v>207</v>
      </c>
      <c r="E117" s="203" t="s">
        <v>276</v>
      </c>
      <c r="F117" s="204" t="s">
        <v>277</v>
      </c>
      <c r="G117" s="205" t="s">
        <v>210</v>
      </c>
      <c r="H117" s="206">
        <v>6</v>
      </c>
      <c r="I117" s="207"/>
      <c r="J117" s="208">
        <f>ROUND(I117*H117,2)</f>
        <v>0</v>
      </c>
      <c r="K117" s="204" t="s">
        <v>211</v>
      </c>
      <c r="L117" s="69"/>
      <c r="M117" s="209" t="s">
        <v>21</v>
      </c>
      <c r="N117" s="210" t="s">
        <v>44</v>
      </c>
      <c r="O117" s="44"/>
      <c r="P117" s="211">
        <f>O117*H117</f>
        <v>0</v>
      </c>
      <c r="Q117" s="211">
        <v>0</v>
      </c>
      <c r="R117" s="211">
        <f>Q117*H117</f>
        <v>0</v>
      </c>
      <c r="S117" s="211">
        <v>0</v>
      </c>
      <c r="T117" s="212">
        <f>S117*H117</f>
        <v>0</v>
      </c>
      <c r="AR117" s="21" t="s">
        <v>212</v>
      </c>
      <c r="AT117" s="21" t="s">
        <v>207</v>
      </c>
      <c r="AU117" s="21" t="s">
        <v>73</v>
      </c>
      <c r="AY117" s="21" t="s">
        <v>213</v>
      </c>
      <c r="BE117" s="213">
        <f>IF(N117="základní",J117,0)</f>
        <v>0</v>
      </c>
      <c r="BF117" s="213">
        <f>IF(N117="snížená",J117,0)</f>
        <v>0</v>
      </c>
      <c r="BG117" s="213">
        <f>IF(N117="zákl. přenesená",J117,0)</f>
        <v>0</v>
      </c>
      <c r="BH117" s="213">
        <f>IF(N117="sníž. přenesená",J117,0)</f>
        <v>0</v>
      </c>
      <c r="BI117" s="213">
        <f>IF(N117="nulová",J117,0)</f>
        <v>0</v>
      </c>
      <c r="BJ117" s="21" t="s">
        <v>80</v>
      </c>
      <c r="BK117" s="213">
        <f>ROUND(I117*H117,2)</f>
        <v>0</v>
      </c>
      <c r="BL117" s="21" t="s">
        <v>212</v>
      </c>
      <c r="BM117" s="21" t="s">
        <v>404</v>
      </c>
    </row>
    <row r="118" s="9" customFormat="1">
      <c r="B118" s="217"/>
      <c r="C118" s="218"/>
      <c r="D118" s="214" t="s">
        <v>217</v>
      </c>
      <c r="E118" s="219" t="s">
        <v>21</v>
      </c>
      <c r="F118" s="220" t="s">
        <v>243</v>
      </c>
      <c r="G118" s="218"/>
      <c r="H118" s="221">
        <v>6</v>
      </c>
      <c r="I118" s="222"/>
      <c r="J118" s="218"/>
      <c r="K118" s="218"/>
      <c r="L118" s="223"/>
      <c r="M118" s="224"/>
      <c r="N118" s="225"/>
      <c r="O118" s="225"/>
      <c r="P118" s="225"/>
      <c r="Q118" s="225"/>
      <c r="R118" s="225"/>
      <c r="S118" s="225"/>
      <c r="T118" s="226"/>
      <c r="AT118" s="227" t="s">
        <v>217</v>
      </c>
      <c r="AU118" s="227" t="s">
        <v>73</v>
      </c>
      <c r="AV118" s="9" t="s">
        <v>82</v>
      </c>
      <c r="AW118" s="9" t="s">
        <v>37</v>
      </c>
      <c r="AX118" s="9" t="s">
        <v>80</v>
      </c>
      <c r="AY118" s="227" t="s">
        <v>213</v>
      </c>
    </row>
    <row r="119" s="1" customFormat="1" ht="38.25" customHeight="1">
      <c r="B119" s="43"/>
      <c r="C119" s="202" t="s">
        <v>279</v>
      </c>
      <c r="D119" s="202" t="s">
        <v>207</v>
      </c>
      <c r="E119" s="203" t="s">
        <v>280</v>
      </c>
      <c r="F119" s="204" t="s">
        <v>281</v>
      </c>
      <c r="G119" s="205" t="s">
        <v>221</v>
      </c>
      <c r="H119" s="206">
        <v>6</v>
      </c>
      <c r="I119" s="207"/>
      <c r="J119" s="208">
        <f>ROUND(I119*H119,2)</f>
        <v>0</v>
      </c>
      <c r="K119" s="204" t="s">
        <v>211</v>
      </c>
      <c r="L119" s="69"/>
      <c r="M119" s="209" t="s">
        <v>21</v>
      </c>
      <c r="N119" s="210" t="s">
        <v>44</v>
      </c>
      <c r="O119" s="44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AR119" s="21" t="s">
        <v>212</v>
      </c>
      <c r="AT119" s="21" t="s">
        <v>207</v>
      </c>
      <c r="AU119" s="21" t="s">
        <v>73</v>
      </c>
      <c r="AY119" s="21" t="s">
        <v>213</v>
      </c>
      <c r="BE119" s="213">
        <f>IF(N119="základní",J119,0)</f>
        <v>0</v>
      </c>
      <c r="BF119" s="213">
        <f>IF(N119="snížená",J119,0)</f>
        <v>0</v>
      </c>
      <c r="BG119" s="213">
        <f>IF(N119="zákl. přenesená",J119,0)</f>
        <v>0</v>
      </c>
      <c r="BH119" s="213">
        <f>IF(N119="sníž. přenesená",J119,0)</f>
        <v>0</v>
      </c>
      <c r="BI119" s="213">
        <f>IF(N119="nulová",J119,0)</f>
        <v>0</v>
      </c>
      <c r="BJ119" s="21" t="s">
        <v>80</v>
      </c>
      <c r="BK119" s="213">
        <f>ROUND(I119*H119,2)</f>
        <v>0</v>
      </c>
      <c r="BL119" s="21" t="s">
        <v>212</v>
      </c>
      <c r="BM119" s="21" t="s">
        <v>405</v>
      </c>
    </row>
    <row r="120" s="1" customFormat="1">
      <c r="B120" s="43"/>
      <c r="C120" s="71"/>
      <c r="D120" s="214" t="s">
        <v>215</v>
      </c>
      <c r="E120" s="71"/>
      <c r="F120" s="215" t="s">
        <v>283</v>
      </c>
      <c r="G120" s="71"/>
      <c r="H120" s="71"/>
      <c r="I120" s="186"/>
      <c r="J120" s="71"/>
      <c r="K120" s="71"/>
      <c r="L120" s="69"/>
      <c r="M120" s="216"/>
      <c r="N120" s="44"/>
      <c r="O120" s="44"/>
      <c r="P120" s="44"/>
      <c r="Q120" s="44"/>
      <c r="R120" s="44"/>
      <c r="S120" s="44"/>
      <c r="T120" s="92"/>
      <c r="AT120" s="21" t="s">
        <v>215</v>
      </c>
      <c r="AU120" s="21" t="s">
        <v>73</v>
      </c>
    </row>
    <row r="121" s="10" customFormat="1">
      <c r="B121" s="228"/>
      <c r="C121" s="229"/>
      <c r="D121" s="214" t="s">
        <v>217</v>
      </c>
      <c r="E121" s="230" t="s">
        <v>21</v>
      </c>
      <c r="F121" s="231" t="s">
        <v>406</v>
      </c>
      <c r="G121" s="229"/>
      <c r="H121" s="230" t="s">
        <v>21</v>
      </c>
      <c r="I121" s="232"/>
      <c r="J121" s="229"/>
      <c r="K121" s="229"/>
      <c r="L121" s="233"/>
      <c r="M121" s="234"/>
      <c r="N121" s="235"/>
      <c r="O121" s="235"/>
      <c r="P121" s="235"/>
      <c r="Q121" s="235"/>
      <c r="R121" s="235"/>
      <c r="S121" s="235"/>
      <c r="T121" s="236"/>
      <c r="AT121" s="237" t="s">
        <v>217</v>
      </c>
      <c r="AU121" s="237" t="s">
        <v>73</v>
      </c>
      <c r="AV121" s="10" t="s">
        <v>80</v>
      </c>
      <c r="AW121" s="10" t="s">
        <v>37</v>
      </c>
      <c r="AX121" s="10" t="s">
        <v>73</v>
      </c>
      <c r="AY121" s="237" t="s">
        <v>213</v>
      </c>
    </row>
    <row r="122" s="9" customFormat="1">
      <c r="B122" s="217"/>
      <c r="C122" s="218"/>
      <c r="D122" s="214" t="s">
        <v>217</v>
      </c>
      <c r="E122" s="219" t="s">
        <v>21</v>
      </c>
      <c r="F122" s="220" t="s">
        <v>243</v>
      </c>
      <c r="G122" s="218"/>
      <c r="H122" s="221">
        <v>6</v>
      </c>
      <c r="I122" s="222"/>
      <c r="J122" s="218"/>
      <c r="K122" s="218"/>
      <c r="L122" s="223"/>
      <c r="M122" s="224"/>
      <c r="N122" s="225"/>
      <c r="O122" s="225"/>
      <c r="P122" s="225"/>
      <c r="Q122" s="225"/>
      <c r="R122" s="225"/>
      <c r="S122" s="225"/>
      <c r="T122" s="226"/>
      <c r="AT122" s="227" t="s">
        <v>217</v>
      </c>
      <c r="AU122" s="227" t="s">
        <v>73</v>
      </c>
      <c r="AV122" s="9" t="s">
        <v>82</v>
      </c>
      <c r="AW122" s="9" t="s">
        <v>37</v>
      </c>
      <c r="AX122" s="9" t="s">
        <v>80</v>
      </c>
      <c r="AY122" s="227" t="s">
        <v>213</v>
      </c>
    </row>
    <row r="123" s="1" customFormat="1" ht="38.25" customHeight="1">
      <c r="B123" s="43"/>
      <c r="C123" s="202" t="s">
        <v>10</v>
      </c>
      <c r="D123" s="202" t="s">
        <v>207</v>
      </c>
      <c r="E123" s="203" t="s">
        <v>285</v>
      </c>
      <c r="F123" s="204" t="s">
        <v>286</v>
      </c>
      <c r="G123" s="205" t="s">
        <v>221</v>
      </c>
      <c r="H123" s="206">
        <v>6</v>
      </c>
      <c r="I123" s="207"/>
      <c r="J123" s="208">
        <f>ROUND(I123*H123,2)</f>
        <v>0</v>
      </c>
      <c r="K123" s="204" t="s">
        <v>211</v>
      </c>
      <c r="L123" s="69"/>
      <c r="M123" s="209" t="s">
        <v>21</v>
      </c>
      <c r="N123" s="210" t="s">
        <v>44</v>
      </c>
      <c r="O123" s="44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AR123" s="21" t="s">
        <v>212</v>
      </c>
      <c r="AT123" s="21" t="s">
        <v>207</v>
      </c>
      <c r="AU123" s="21" t="s">
        <v>73</v>
      </c>
      <c r="AY123" s="21" t="s">
        <v>213</v>
      </c>
      <c r="BE123" s="213">
        <f>IF(N123="základní",J123,0)</f>
        <v>0</v>
      </c>
      <c r="BF123" s="213">
        <f>IF(N123="snížená",J123,0)</f>
        <v>0</v>
      </c>
      <c r="BG123" s="213">
        <f>IF(N123="zákl. přenesená",J123,0)</f>
        <v>0</v>
      </c>
      <c r="BH123" s="213">
        <f>IF(N123="sníž. přenesená",J123,0)</f>
        <v>0</v>
      </c>
      <c r="BI123" s="213">
        <f>IF(N123="nulová",J123,0)</f>
        <v>0</v>
      </c>
      <c r="BJ123" s="21" t="s">
        <v>80</v>
      </c>
      <c r="BK123" s="213">
        <f>ROUND(I123*H123,2)</f>
        <v>0</v>
      </c>
      <c r="BL123" s="21" t="s">
        <v>212</v>
      </c>
      <c r="BM123" s="21" t="s">
        <v>407</v>
      </c>
    </row>
    <row r="124" s="1" customFormat="1">
      <c r="B124" s="43"/>
      <c r="C124" s="71"/>
      <c r="D124" s="214" t="s">
        <v>215</v>
      </c>
      <c r="E124" s="71"/>
      <c r="F124" s="215" t="s">
        <v>288</v>
      </c>
      <c r="G124" s="71"/>
      <c r="H124" s="71"/>
      <c r="I124" s="186"/>
      <c r="J124" s="71"/>
      <c r="K124" s="71"/>
      <c r="L124" s="69"/>
      <c r="M124" s="216"/>
      <c r="N124" s="44"/>
      <c r="O124" s="44"/>
      <c r="P124" s="44"/>
      <c r="Q124" s="44"/>
      <c r="R124" s="44"/>
      <c r="S124" s="44"/>
      <c r="T124" s="92"/>
      <c r="AT124" s="21" t="s">
        <v>215</v>
      </c>
      <c r="AU124" s="21" t="s">
        <v>73</v>
      </c>
    </row>
    <row r="125" s="10" customFormat="1">
      <c r="B125" s="228"/>
      <c r="C125" s="229"/>
      <c r="D125" s="214" t="s">
        <v>217</v>
      </c>
      <c r="E125" s="230" t="s">
        <v>21</v>
      </c>
      <c r="F125" s="231" t="s">
        <v>406</v>
      </c>
      <c r="G125" s="229"/>
      <c r="H125" s="230" t="s">
        <v>21</v>
      </c>
      <c r="I125" s="232"/>
      <c r="J125" s="229"/>
      <c r="K125" s="229"/>
      <c r="L125" s="233"/>
      <c r="M125" s="234"/>
      <c r="N125" s="235"/>
      <c r="O125" s="235"/>
      <c r="P125" s="235"/>
      <c r="Q125" s="235"/>
      <c r="R125" s="235"/>
      <c r="S125" s="235"/>
      <c r="T125" s="236"/>
      <c r="AT125" s="237" t="s">
        <v>217</v>
      </c>
      <c r="AU125" s="237" t="s">
        <v>73</v>
      </c>
      <c r="AV125" s="10" t="s">
        <v>80</v>
      </c>
      <c r="AW125" s="10" t="s">
        <v>37</v>
      </c>
      <c r="AX125" s="10" t="s">
        <v>73</v>
      </c>
      <c r="AY125" s="237" t="s">
        <v>213</v>
      </c>
    </row>
    <row r="126" s="9" customFormat="1">
      <c r="B126" s="217"/>
      <c r="C126" s="218"/>
      <c r="D126" s="214" t="s">
        <v>217</v>
      </c>
      <c r="E126" s="219" t="s">
        <v>21</v>
      </c>
      <c r="F126" s="220" t="s">
        <v>243</v>
      </c>
      <c r="G126" s="218"/>
      <c r="H126" s="221">
        <v>6</v>
      </c>
      <c r="I126" s="222"/>
      <c r="J126" s="218"/>
      <c r="K126" s="218"/>
      <c r="L126" s="223"/>
      <c r="M126" s="224"/>
      <c r="N126" s="225"/>
      <c r="O126" s="225"/>
      <c r="P126" s="225"/>
      <c r="Q126" s="225"/>
      <c r="R126" s="225"/>
      <c r="S126" s="225"/>
      <c r="T126" s="226"/>
      <c r="AT126" s="227" t="s">
        <v>217</v>
      </c>
      <c r="AU126" s="227" t="s">
        <v>73</v>
      </c>
      <c r="AV126" s="9" t="s">
        <v>82</v>
      </c>
      <c r="AW126" s="9" t="s">
        <v>37</v>
      </c>
      <c r="AX126" s="9" t="s">
        <v>80</v>
      </c>
      <c r="AY126" s="227" t="s">
        <v>213</v>
      </c>
    </row>
    <row r="127" s="1" customFormat="1" ht="38.25" customHeight="1">
      <c r="B127" s="43"/>
      <c r="C127" s="202" t="s">
        <v>290</v>
      </c>
      <c r="D127" s="202" t="s">
        <v>207</v>
      </c>
      <c r="E127" s="203" t="s">
        <v>291</v>
      </c>
      <c r="F127" s="204" t="s">
        <v>292</v>
      </c>
      <c r="G127" s="205" t="s">
        <v>210</v>
      </c>
      <c r="H127" s="206">
        <v>36</v>
      </c>
      <c r="I127" s="207"/>
      <c r="J127" s="208">
        <f>ROUND(I127*H127,2)</f>
        <v>0</v>
      </c>
      <c r="K127" s="204" t="s">
        <v>211</v>
      </c>
      <c r="L127" s="69"/>
      <c r="M127" s="209" t="s">
        <v>21</v>
      </c>
      <c r="N127" s="210" t="s">
        <v>44</v>
      </c>
      <c r="O127" s="44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AR127" s="21" t="s">
        <v>212</v>
      </c>
      <c r="AT127" s="21" t="s">
        <v>207</v>
      </c>
      <c r="AU127" s="21" t="s">
        <v>73</v>
      </c>
      <c r="AY127" s="21" t="s">
        <v>213</v>
      </c>
      <c r="BE127" s="213">
        <f>IF(N127="základní",J127,0)</f>
        <v>0</v>
      </c>
      <c r="BF127" s="213">
        <f>IF(N127="snížená",J127,0)</f>
        <v>0</v>
      </c>
      <c r="BG127" s="213">
        <f>IF(N127="zákl. přenesená",J127,0)</f>
        <v>0</v>
      </c>
      <c r="BH127" s="213">
        <f>IF(N127="sníž. přenesená",J127,0)</f>
        <v>0</v>
      </c>
      <c r="BI127" s="213">
        <f>IF(N127="nulová",J127,0)</f>
        <v>0</v>
      </c>
      <c r="BJ127" s="21" t="s">
        <v>80</v>
      </c>
      <c r="BK127" s="213">
        <f>ROUND(I127*H127,2)</f>
        <v>0</v>
      </c>
      <c r="BL127" s="21" t="s">
        <v>212</v>
      </c>
      <c r="BM127" s="21" t="s">
        <v>408</v>
      </c>
    </row>
    <row r="128" s="1" customFormat="1">
      <c r="B128" s="43"/>
      <c r="C128" s="71"/>
      <c r="D128" s="214" t="s">
        <v>215</v>
      </c>
      <c r="E128" s="71"/>
      <c r="F128" s="215" t="s">
        <v>216</v>
      </c>
      <c r="G128" s="71"/>
      <c r="H128" s="71"/>
      <c r="I128" s="186"/>
      <c r="J128" s="71"/>
      <c r="K128" s="71"/>
      <c r="L128" s="69"/>
      <c r="M128" s="216"/>
      <c r="N128" s="44"/>
      <c r="O128" s="44"/>
      <c r="P128" s="44"/>
      <c r="Q128" s="44"/>
      <c r="R128" s="44"/>
      <c r="S128" s="44"/>
      <c r="T128" s="92"/>
      <c r="AT128" s="21" t="s">
        <v>215</v>
      </c>
      <c r="AU128" s="21" t="s">
        <v>73</v>
      </c>
    </row>
    <row r="129" s="9" customFormat="1">
      <c r="B129" s="217"/>
      <c r="C129" s="218"/>
      <c r="D129" s="214" t="s">
        <v>217</v>
      </c>
      <c r="E129" s="219" t="s">
        <v>21</v>
      </c>
      <c r="F129" s="220" t="s">
        <v>409</v>
      </c>
      <c r="G129" s="218"/>
      <c r="H129" s="221">
        <v>36</v>
      </c>
      <c r="I129" s="222"/>
      <c r="J129" s="218"/>
      <c r="K129" s="218"/>
      <c r="L129" s="223"/>
      <c r="M129" s="224"/>
      <c r="N129" s="225"/>
      <c r="O129" s="225"/>
      <c r="P129" s="225"/>
      <c r="Q129" s="225"/>
      <c r="R129" s="225"/>
      <c r="S129" s="225"/>
      <c r="T129" s="226"/>
      <c r="AT129" s="227" t="s">
        <v>217</v>
      </c>
      <c r="AU129" s="227" t="s">
        <v>73</v>
      </c>
      <c r="AV129" s="9" t="s">
        <v>82</v>
      </c>
      <c r="AW129" s="9" t="s">
        <v>37</v>
      </c>
      <c r="AX129" s="9" t="s">
        <v>80</v>
      </c>
      <c r="AY129" s="227" t="s">
        <v>213</v>
      </c>
    </row>
    <row r="130" s="1" customFormat="1" ht="63.75" customHeight="1">
      <c r="B130" s="43"/>
      <c r="C130" s="202" t="s">
        <v>295</v>
      </c>
      <c r="D130" s="202" t="s">
        <v>207</v>
      </c>
      <c r="E130" s="203" t="s">
        <v>296</v>
      </c>
      <c r="F130" s="204" t="s">
        <v>297</v>
      </c>
      <c r="G130" s="205" t="s">
        <v>298</v>
      </c>
      <c r="H130" s="206">
        <v>23.393000000000001</v>
      </c>
      <c r="I130" s="207"/>
      <c r="J130" s="208">
        <f>ROUND(I130*H130,2)</f>
        <v>0</v>
      </c>
      <c r="K130" s="204" t="s">
        <v>211</v>
      </c>
      <c r="L130" s="69"/>
      <c r="M130" s="209" t="s">
        <v>21</v>
      </c>
      <c r="N130" s="210" t="s">
        <v>44</v>
      </c>
      <c r="O130" s="44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AR130" s="21" t="s">
        <v>212</v>
      </c>
      <c r="AT130" s="21" t="s">
        <v>207</v>
      </c>
      <c r="AU130" s="21" t="s">
        <v>73</v>
      </c>
      <c r="AY130" s="21" t="s">
        <v>213</v>
      </c>
      <c r="BE130" s="213">
        <f>IF(N130="základní",J130,0)</f>
        <v>0</v>
      </c>
      <c r="BF130" s="213">
        <f>IF(N130="snížená",J130,0)</f>
        <v>0</v>
      </c>
      <c r="BG130" s="213">
        <f>IF(N130="zákl. přenesená",J130,0)</f>
        <v>0</v>
      </c>
      <c r="BH130" s="213">
        <f>IF(N130="sníž. přenesená",J130,0)</f>
        <v>0</v>
      </c>
      <c r="BI130" s="213">
        <f>IF(N130="nulová",J130,0)</f>
        <v>0</v>
      </c>
      <c r="BJ130" s="21" t="s">
        <v>80</v>
      </c>
      <c r="BK130" s="213">
        <f>ROUND(I130*H130,2)</f>
        <v>0</v>
      </c>
      <c r="BL130" s="21" t="s">
        <v>212</v>
      </c>
      <c r="BM130" s="21" t="s">
        <v>410</v>
      </c>
    </row>
    <row r="131" s="1" customFormat="1">
      <c r="B131" s="43"/>
      <c r="C131" s="71"/>
      <c r="D131" s="214" t="s">
        <v>215</v>
      </c>
      <c r="E131" s="71"/>
      <c r="F131" s="215" t="s">
        <v>300</v>
      </c>
      <c r="G131" s="71"/>
      <c r="H131" s="71"/>
      <c r="I131" s="186"/>
      <c r="J131" s="71"/>
      <c r="K131" s="71"/>
      <c r="L131" s="69"/>
      <c r="M131" s="216"/>
      <c r="N131" s="44"/>
      <c r="O131" s="44"/>
      <c r="P131" s="44"/>
      <c r="Q131" s="44"/>
      <c r="R131" s="44"/>
      <c r="S131" s="44"/>
      <c r="T131" s="92"/>
      <c r="AT131" s="21" t="s">
        <v>215</v>
      </c>
      <c r="AU131" s="21" t="s">
        <v>73</v>
      </c>
    </row>
    <row r="132" s="10" customFormat="1">
      <c r="B132" s="228"/>
      <c r="C132" s="229"/>
      <c r="D132" s="214" t="s">
        <v>217</v>
      </c>
      <c r="E132" s="230" t="s">
        <v>21</v>
      </c>
      <c r="F132" s="231" t="s">
        <v>301</v>
      </c>
      <c r="G132" s="229"/>
      <c r="H132" s="230" t="s">
        <v>21</v>
      </c>
      <c r="I132" s="232"/>
      <c r="J132" s="229"/>
      <c r="K132" s="229"/>
      <c r="L132" s="233"/>
      <c r="M132" s="234"/>
      <c r="N132" s="235"/>
      <c r="O132" s="235"/>
      <c r="P132" s="235"/>
      <c r="Q132" s="235"/>
      <c r="R132" s="235"/>
      <c r="S132" s="235"/>
      <c r="T132" s="236"/>
      <c r="AT132" s="237" t="s">
        <v>217</v>
      </c>
      <c r="AU132" s="237" t="s">
        <v>73</v>
      </c>
      <c r="AV132" s="10" t="s">
        <v>80</v>
      </c>
      <c r="AW132" s="10" t="s">
        <v>37</v>
      </c>
      <c r="AX132" s="10" t="s">
        <v>73</v>
      </c>
      <c r="AY132" s="237" t="s">
        <v>213</v>
      </c>
    </row>
    <row r="133" s="9" customFormat="1">
      <c r="B133" s="217"/>
      <c r="C133" s="218"/>
      <c r="D133" s="214" t="s">
        <v>217</v>
      </c>
      <c r="E133" s="219" t="s">
        <v>21</v>
      </c>
      <c r="F133" s="220" t="s">
        <v>411</v>
      </c>
      <c r="G133" s="218"/>
      <c r="H133" s="221">
        <v>23.393000000000001</v>
      </c>
      <c r="I133" s="222"/>
      <c r="J133" s="218"/>
      <c r="K133" s="218"/>
      <c r="L133" s="223"/>
      <c r="M133" s="224"/>
      <c r="N133" s="225"/>
      <c r="O133" s="225"/>
      <c r="P133" s="225"/>
      <c r="Q133" s="225"/>
      <c r="R133" s="225"/>
      <c r="S133" s="225"/>
      <c r="T133" s="226"/>
      <c r="AT133" s="227" t="s">
        <v>217</v>
      </c>
      <c r="AU133" s="227" t="s">
        <v>73</v>
      </c>
      <c r="AV133" s="9" t="s">
        <v>82</v>
      </c>
      <c r="AW133" s="9" t="s">
        <v>37</v>
      </c>
      <c r="AX133" s="9" t="s">
        <v>80</v>
      </c>
      <c r="AY133" s="227" t="s">
        <v>213</v>
      </c>
    </row>
    <row r="134" s="1" customFormat="1" ht="153" customHeight="1">
      <c r="B134" s="43"/>
      <c r="C134" s="202" t="s">
        <v>274</v>
      </c>
      <c r="D134" s="202" t="s">
        <v>207</v>
      </c>
      <c r="E134" s="203" t="s">
        <v>303</v>
      </c>
      <c r="F134" s="204" t="s">
        <v>304</v>
      </c>
      <c r="G134" s="205" t="s">
        <v>298</v>
      </c>
      <c r="H134" s="206">
        <v>23.393000000000001</v>
      </c>
      <c r="I134" s="207"/>
      <c r="J134" s="208">
        <f>ROUND(I134*H134,2)</f>
        <v>0</v>
      </c>
      <c r="K134" s="204" t="s">
        <v>211</v>
      </c>
      <c r="L134" s="69"/>
      <c r="M134" s="209" t="s">
        <v>21</v>
      </c>
      <c r="N134" s="210" t="s">
        <v>44</v>
      </c>
      <c r="O134" s="44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AR134" s="21" t="s">
        <v>212</v>
      </c>
      <c r="AT134" s="21" t="s">
        <v>207</v>
      </c>
      <c r="AU134" s="21" t="s">
        <v>73</v>
      </c>
      <c r="AY134" s="21" t="s">
        <v>213</v>
      </c>
      <c r="BE134" s="213">
        <f>IF(N134="základní",J134,0)</f>
        <v>0</v>
      </c>
      <c r="BF134" s="213">
        <f>IF(N134="snížená",J134,0)</f>
        <v>0</v>
      </c>
      <c r="BG134" s="213">
        <f>IF(N134="zákl. přenesená",J134,0)</f>
        <v>0</v>
      </c>
      <c r="BH134" s="213">
        <f>IF(N134="sníž. přenesená",J134,0)</f>
        <v>0</v>
      </c>
      <c r="BI134" s="213">
        <f>IF(N134="nulová",J134,0)</f>
        <v>0</v>
      </c>
      <c r="BJ134" s="21" t="s">
        <v>80</v>
      </c>
      <c r="BK134" s="213">
        <f>ROUND(I134*H134,2)</f>
        <v>0</v>
      </c>
      <c r="BL134" s="21" t="s">
        <v>212</v>
      </c>
      <c r="BM134" s="21" t="s">
        <v>412</v>
      </c>
    </row>
    <row r="135" s="1" customFormat="1">
      <c r="B135" s="43"/>
      <c r="C135" s="71"/>
      <c r="D135" s="214" t="s">
        <v>215</v>
      </c>
      <c r="E135" s="71"/>
      <c r="F135" s="215" t="s">
        <v>306</v>
      </c>
      <c r="G135" s="71"/>
      <c r="H135" s="71"/>
      <c r="I135" s="186"/>
      <c r="J135" s="71"/>
      <c r="K135" s="71"/>
      <c r="L135" s="69"/>
      <c r="M135" s="216"/>
      <c r="N135" s="44"/>
      <c r="O135" s="44"/>
      <c r="P135" s="44"/>
      <c r="Q135" s="44"/>
      <c r="R135" s="44"/>
      <c r="S135" s="44"/>
      <c r="T135" s="92"/>
      <c r="AT135" s="21" t="s">
        <v>215</v>
      </c>
      <c r="AU135" s="21" t="s">
        <v>73</v>
      </c>
    </row>
    <row r="136" s="10" customFormat="1">
      <c r="B136" s="228"/>
      <c r="C136" s="229"/>
      <c r="D136" s="214" t="s">
        <v>217</v>
      </c>
      <c r="E136" s="230" t="s">
        <v>21</v>
      </c>
      <c r="F136" s="231" t="s">
        <v>301</v>
      </c>
      <c r="G136" s="229"/>
      <c r="H136" s="230" t="s">
        <v>21</v>
      </c>
      <c r="I136" s="232"/>
      <c r="J136" s="229"/>
      <c r="K136" s="229"/>
      <c r="L136" s="233"/>
      <c r="M136" s="234"/>
      <c r="N136" s="235"/>
      <c r="O136" s="235"/>
      <c r="P136" s="235"/>
      <c r="Q136" s="235"/>
      <c r="R136" s="235"/>
      <c r="S136" s="235"/>
      <c r="T136" s="236"/>
      <c r="AT136" s="237" t="s">
        <v>217</v>
      </c>
      <c r="AU136" s="237" t="s">
        <v>73</v>
      </c>
      <c r="AV136" s="10" t="s">
        <v>80</v>
      </c>
      <c r="AW136" s="10" t="s">
        <v>37</v>
      </c>
      <c r="AX136" s="10" t="s">
        <v>73</v>
      </c>
      <c r="AY136" s="237" t="s">
        <v>213</v>
      </c>
    </row>
    <row r="137" s="9" customFormat="1">
      <c r="B137" s="217"/>
      <c r="C137" s="218"/>
      <c r="D137" s="214" t="s">
        <v>217</v>
      </c>
      <c r="E137" s="219" t="s">
        <v>21</v>
      </c>
      <c r="F137" s="220" t="s">
        <v>411</v>
      </c>
      <c r="G137" s="218"/>
      <c r="H137" s="221">
        <v>23.393000000000001</v>
      </c>
      <c r="I137" s="222"/>
      <c r="J137" s="218"/>
      <c r="K137" s="218"/>
      <c r="L137" s="223"/>
      <c r="M137" s="248"/>
      <c r="N137" s="249"/>
      <c r="O137" s="249"/>
      <c r="P137" s="249"/>
      <c r="Q137" s="249"/>
      <c r="R137" s="249"/>
      <c r="S137" s="249"/>
      <c r="T137" s="250"/>
      <c r="AT137" s="227" t="s">
        <v>217</v>
      </c>
      <c r="AU137" s="227" t="s">
        <v>73</v>
      </c>
      <c r="AV137" s="9" t="s">
        <v>82</v>
      </c>
      <c r="AW137" s="9" t="s">
        <v>37</v>
      </c>
      <c r="AX137" s="9" t="s">
        <v>80</v>
      </c>
      <c r="AY137" s="227" t="s">
        <v>213</v>
      </c>
    </row>
    <row r="138" s="1" customFormat="1" ht="6.96" customHeight="1">
      <c r="B138" s="64"/>
      <c r="C138" s="65"/>
      <c r="D138" s="65"/>
      <c r="E138" s="65"/>
      <c r="F138" s="65"/>
      <c r="G138" s="65"/>
      <c r="H138" s="65"/>
      <c r="I138" s="175"/>
      <c r="J138" s="65"/>
      <c r="K138" s="65"/>
      <c r="L138" s="69"/>
    </row>
  </sheetData>
  <sheetProtection sheet="1" autoFilter="0" formatColumns="0" formatRows="0" objects="1" scenarios="1" spinCount="100000" saltValue="BYefZUs1PKF99ymh4y/q3wu1mxhF1aKvMjTgt3dm81QZSFxKbYhO4vg3uDrOMhWRo1oFKaSUA5gDHXdjRzR8+w==" hashValue="xDGZG3ceJVs1Bb0K9nwCvVQ7TwpJktUMkd/ZCt2TqrdlaMTWizKx+VGuZAYTf5rzees0EGpwn3jQ5oWA47xrBA==" algorithmName="SHA-512" password="CC35"/>
  <autoFilter ref="C81:K137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0:H70"/>
    <mergeCell ref="E72:H72"/>
    <mergeCell ref="E74:H74"/>
    <mergeCell ref="G1:H1"/>
    <mergeCell ref="L2:V2"/>
  </mergeCells>
  <hyperlinks>
    <hyperlink ref="F1:G1" location="C2" display="1) Krycí list soupisu"/>
    <hyperlink ref="G1:H1" location="C58" display="2) Rekapitulace"/>
    <hyperlink ref="J1" location="C81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178</v>
      </c>
      <c r="G1" s="148" t="s">
        <v>179</v>
      </c>
      <c r="H1" s="148"/>
      <c r="I1" s="149"/>
      <c r="J1" s="148" t="s">
        <v>180</v>
      </c>
      <c r="K1" s="147" t="s">
        <v>181</v>
      </c>
      <c r="L1" s="148" t="s">
        <v>182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99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82</v>
      </c>
    </row>
    <row r="4" ht="36.96" customHeight="1">
      <c r="B4" s="25"/>
      <c r="C4" s="26"/>
      <c r="D4" s="27" t="s">
        <v>183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zakázky'!K6</f>
        <v>Výměna kolejnic u ST Ústí n.L. v úseku Mělník - Děčín východ a navazujících tratích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184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185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186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413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21</v>
      </c>
      <c r="K13" s="48"/>
    </row>
    <row r="14" s="1" customFormat="1" ht="14.4" customHeight="1">
      <c r="B14" s="43"/>
      <c r="C14" s="44"/>
      <c r="D14" s="37" t="s">
        <v>23</v>
      </c>
      <c r="E14" s="44"/>
      <c r="F14" s="32" t="s">
        <v>24</v>
      </c>
      <c r="G14" s="44"/>
      <c r="H14" s="44"/>
      <c r="I14" s="155" t="s">
        <v>25</v>
      </c>
      <c r="J14" s="156" t="str">
        <f>'Rekapitulace zakázky'!AN8</f>
        <v>17. 10. 2018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27</v>
      </c>
      <c r="E16" s="44"/>
      <c r="F16" s="44"/>
      <c r="G16" s="44"/>
      <c r="H16" s="44"/>
      <c r="I16" s="155" t="s">
        <v>28</v>
      </c>
      <c r="J16" s="32" t="s">
        <v>29</v>
      </c>
      <c r="K16" s="48"/>
    </row>
    <row r="17" s="1" customFormat="1" ht="18" customHeight="1">
      <c r="B17" s="43"/>
      <c r="C17" s="44"/>
      <c r="D17" s="44"/>
      <c r="E17" s="32" t="s">
        <v>30</v>
      </c>
      <c r="F17" s="44"/>
      <c r="G17" s="44"/>
      <c r="H17" s="44"/>
      <c r="I17" s="155" t="s">
        <v>31</v>
      </c>
      <c r="J17" s="32" t="s">
        <v>32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33</v>
      </c>
      <c r="E19" s="44"/>
      <c r="F19" s="44"/>
      <c r="G19" s="44"/>
      <c r="H19" s="44"/>
      <c r="I19" s="155" t="s">
        <v>28</v>
      </c>
      <c r="J19" s="32" t="str">
        <f>IF('Rekapitulace zakázky'!AN13="Vyplň údaj","",IF('Rekapitulace zakázky'!AN13="","",'Rekapitulace zakázky'!AN13))</f>
        <v/>
      </c>
      <c r="K19" s="48"/>
    </row>
    <row r="20" s="1" customFormat="1" ht="18" customHeight="1">
      <c r="B20" s="43"/>
      <c r="C20" s="44"/>
      <c r="D20" s="44"/>
      <c r="E20" s="32" t="str">
        <f>IF('Rekapitulace zakázky'!E14="Vyplň údaj","",IF('Rekapitulace zakázky'!E14="","",'Rekapitulace zakázky'!E14))</f>
        <v/>
      </c>
      <c r="F20" s="44"/>
      <c r="G20" s="44"/>
      <c r="H20" s="44"/>
      <c r="I20" s="155" t="s">
        <v>31</v>
      </c>
      <c r="J20" s="32" t="str">
        <f>IF('Rekapitulace zakázky'!AN14="Vyplň údaj","",IF('Rekapitulace zakázky'!AN14="","",'Rekapitulace zakázky'!AN14))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35</v>
      </c>
      <c r="E22" s="44"/>
      <c r="F22" s="44"/>
      <c r="G22" s="44"/>
      <c r="H22" s="44"/>
      <c r="I22" s="155" t="s">
        <v>28</v>
      </c>
      <c r="J22" s="32" t="str">
        <f>IF('Rekapitulace zakázky'!AN16="","",'Rekapitulace zakázky'!AN16)</f>
        <v/>
      </c>
      <c r="K22" s="48"/>
    </row>
    <row r="23" s="1" customFormat="1" ht="18" customHeight="1">
      <c r="B23" s="43"/>
      <c r="C23" s="44"/>
      <c r="D23" s="44"/>
      <c r="E23" s="32" t="str">
        <f>IF('Rekapitulace zakázky'!E17="","",'Rekapitulace zakázky'!E17)</f>
        <v xml:space="preserve"> </v>
      </c>
      <c r="F23" s="44"/>
      <c r="G23" s="44"/>
      <c r="H23" s="44"/>
      <c r="I23" s="155" t="s">
        <v>31</v>
      </c>
      <c r="J23" s="32" t="str">
        <f>IF('Rekapitulace zakázky'!AN17="","",'Rekapitulace zakázky'!AN17)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38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21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39</v>
      </c>
      <c r="E29" s="44"/>
      <c r="F29" s="44"/>
      <c r="G29" s="44"/>
      <c r="H29" s="44"/>
      <c r="I29" s="153"/>
      <c r="J29" s="164">
        <f>ROUND(J82,2)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41</v>
      </c>
      <c r="G31" s="44"/>
      <c r="H31" s="44"/>
      <c r="I31" s="165" t="s">
        <v>40</v>
      </c>
      <c r="J31" s="49" t="s">
        <v>42</v>
      </c>
      <c r="K31" s="48"/>
    </row>
    <row r="32" s="1" customFormat="1" ht="14.4" customHeight="1">
      <c r="B32" s="43"/>
      <c r="C32" s="44"/>
      <c r="D32" s="52" t="s">
        <v>43</v>
      </c>
      <c r="E32" s="52" t="s">
        <v>44</v>
      </c>
      <c r="F32" s="166">
        <f>ROUND(SUM(BE82:BE148), 2)</f>
        <v>0</v>
      </c>
      <c r="G32" s="44"/>
      <c r="H32" s="44"/>
      <c r="I32" s="167">
        <v>0.20999999999999999</v>
      </c>
      <c r="J32" s="166">
        <f>ROUND(ROUND((SUM(BE82:BE148)), 2)*I32, 2)</f>
        <v>0</v>
      </c>
      <c r="K32" s="48"/>
    </row>
    <row r="33" s="1" customFormat="1" ht="14.4" customHeight="1">
      <c r="B33" s="43"/>
      <c r="C33" s="44"/>
      <c r="D33" s="44"/>
      <c r="E33" s="52" t="s">
        <v>45</v>
      </c>
      <c r="F33" s="166">
        <f>ROUND(SUM(BF82:BF148), 2)</f>
        <v>0</v>
      </c>
      <c r="G33" s="44"/>
      <c r="H33" s="44"/>
      <c r="I33" s="167">
        <v>0.14999999999999999</v>
      </c>
      <c r="J33" s="166">
        <f>ROUND(ROUND((SUM(BF82:BF148)),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46</v>
      </c>
      <c r="F34" s="166">
        <f>ROUND(SUM(BG82:BG148),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47</v>
      </c>
      <c r="F35" s="166">
        <f>ROUND(SUM(BH82:BH148),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48</v>
      </c>
      <c r="F36" s="166">
        <f>ROUND(SUM(BI82:BI148),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49</v>
      </c>
      <c r="E38" s="95"/>
      <c r="F38" s="95"/>
      <c r="G38" s="170" t="s">
        <v>50</v>
      </c>
      <c r="H38" s="171" t="s">
        <v>51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188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Výměna kolejnic u ST Ústí n.L. v úseku Mělník - Děčín východ a navazujících tratích</v>
      </c>
      <c r="F47" s="37"/>
      <c r="G47" s="37"/>
      <c r="H47" s="37"/>
      <c r="I47" s="153"/>
      <c r="J47" s="44"/>
      <c r="K47" s="48"/>
    </row>
    <row r="48">
      <c r="B48" s="25"/>
      <c r="C48" s="37" t="s">
        <v>184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185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186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 01.5 - SO 01.5 - km 396,070 – 396,310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23</v>
      </c>
      <c r="D53" s="44"/>
      <c r="E53" s="44"/>
      <c r="F53" s="32" t="str">
        <f>F14</f>
        <v>trať 072, 073, 081, 083 a 130</v>
      </c>
      <c r="G53" s="44"/>
      <c r="H53" s="44"/>
      <c r="I53" s="155" t="s">
        <v>25</v>
      </c>
      <c r="J53" s="156" t="str">
        <f>IF(J14="","",J14)</f>
        <v>17. 10. 2018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27</v>
      </c>
      <c r="D55" s="44"/>
      <c r="E55" s="44"/>
      <c r="F55" s="32" t="str">
        <f>E17</f>
        <v>SŽDC s.o., OŘ Ústí n.L., ST Ústí n.L.</v>
      </c>
      <c r="G55" s="44"/>
      <c r="H55" s="44"/>
      <c r="I55" s="155" t="s">
        <v>35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33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189</v>
      </c>
      <c r="D58" s="168"/>
      <c r="E58" s="168"/>
      <c r="F58" s="168"/>
      <c r="G58" s="168"/>
      <c r="H58" s="168"/>
      <c r="I58" s="182"/>
      <c r="J58" s="183" t="s">
        <v>190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191</v>
      </c>
      <c r="D60" s="44"/>
      <c r="E60" s="44"/>
      <c r="F60" s="44"/>
      <c r="G60" s="44"/>
      <c r="H60" s="44"/>
      <c r="I60" s="153"/>
      <c r="J60" s="164">
        <f>J82</f>
        <v>0</v>
      </c>
      <c r="K60" s="48"/>
      <c r="AU60" s="21" t="s">
        <v>192</v>
      </c>
    </row>
    <row r="61" s="1" customFormat="1" ht="21.84" customHeight="1">
      <c r="B61" s="43"/>
      <c r="C61" s="44"/>
      <c r="D61" s="44"/>
      <c r="E61" s="44"/>
      <c r="F61" s="44"/>
      <c r="G61" s="44"/>
      <c r="H61" s="44"/>
      <c r="I61" s="153"/>
      <c r="J61" s="44"/>
      <c r="K61" s="48"/>
    </row>
    <row r="62" s="1" customFormat="1" ht="6.96" customHeight="1">
      <c r="B62" s="64"/>
      <c r="C62" s="65"/>
      <c r="D62" s="65"/>
      <c r="E62" s="65"/>
      <c r="F62" s="65"/>
      <c r="G62" s="65"/>
      <c r="H62" s="65"/>
      <c r="I62" s="175"/>
      <c r="J62" s="65"/>
      <c r="K62" s="66"/>
    </row>
    <row r="66" s="1" customFormat="1" ht="6.96" customHeight="1">
      <c r="B66" s="67"/>
      <c r="C66" s="68"/>
      <c r="D66" s="68"/>
      <c r="E66" s="68"/>
      <c r="F66" s="68"/>
      <c r="G66" s="68"/>
      <c r="H66" s="68"/>
      <c r="I66" s="178"/>
      <c r="J66" s="68"/>
      <c r="K66" s="68"/>
      <c r="L66" s="69"/>
    </row>
    <row r="67" s="1" customFormat="1" ht="36.96" customHeight="1">
      <c r="B67" s="43"/>
      <c r="C67" s="70" t="s">
        <v>193</v>
      </c>
      <c r="D67" s="71"/>
      <c r="E67" s="71"/>
      <c r="F67" s="71"/>
      <c r="G67" s="71"/>
      <c r="H67" s="71"/>
      <c r="I67" s="186"/>
      <c r="J67" s="71"/>
      <c r="K67" s="71"/>
      <c r="L67" s="69"/>
    </row>
    <row r="68" s="1" customFormat="1" ht="6.96" customHeight="1">
      <c r="B68" s="43"/>
      <c r="C68" s="71"/>
      <c r="D68" s="71"/>
      <c r="E68" s="71"/>
      <c r="F68" s="71"/>
      <c r="G68" s="71"/>
      <c r="H68" s="71"/>
      <c r="I68" s="186"/>
      <c r="J68" s="71"/>
      <c r="K68" s="71"/>
      <c r="L68" s="69"/>
    </row>
    <row r="69" s="1" customFormat="1" ht="14.4" customHeight="1">
      <c r="B69" s="43"/>
      <c r="C69" s="73" t="s">
        <v>18</v>
      </c>
      <c r="D69" s="71"/>
      <c r="E69" s="71"/>
      <c r="F69" s="71"/>
      <c r="G69" s="71"/>
      <c r="H69" s="71"/>
      <c r="I69" s="186"/>
      <c r="J69" s="71"/>
      <c r="K69" s="71"/>
      <c r="L69" s="69"/>
    </row>
    <row r="70" s="1" customFormat="1" ht="16.5" customHeight="1">
      <c r="B70" s="43"/>
      <c r="C70" s="71"/>
      <c r="D70" s="71"/>
      <c r="E70" s="187" t="str">
        <f>E7</f>
        <v>Výměna kolejnic u ST Ústí n.L. v úseku Mělník - Děčín východ a navazujících tratích</v>
      </c>
      <c r="F70" s="73"/>
      <c r="G70" s="73"/>
      <c r="H70" s="73"/>
      <c r="I70" s="186"/>
      <c r="J70" s="71"/>
      <c r="K70" s="71"/>
      <c r="L70" s="69"/>
    </row>
    <row r="71">
      <c r="B71" s="25"/>
      <c r="C71" s="73" t="s">
        <v>184</v>
      </c>
      <c r="D71" s="188"/>
      <c r="E71" s="188"/>
      <c r="F71" s="188"/>
      <c r="G71" s="188"/>
      <c r="H71" s="188"/>
      <c r="I71" s="145"/>
      <c r="J71" s="188"/>
      <c r="K71" s="188"/>
      <c r="L71" s="189"/>
    </row>
    <row r="72" s="1" customFormat="1" ht="16.5" customHeight="1">
      <c r="B72" s="43"/>
      <c r="C72" s="71"/>
      <c r="D72" s="71"/>
      <c r="E72" s="187" t="s">
        <v>185</v>
      </c>
      <c r="F72" s="71"/>
      <c r="G72" s="71"/>
      <c r="H72" s="71"/>
      <c r="I72" s="186"/>
      <c r="J72" s="71"/>
      <c r="K72" s="71"/>
      <c r="L72" s="69"/>
    </row>
    <row r="73" s="1" customFormat="1" ht="14.4" customHeight="1">
      <c r="B73" s="43"/>
      <c r="C73" s="73" t="s">
        <v>186</v>
      </c>
      <c r="D73" s="71"/>
      <c r="E73" s="71"/>
      <c r="F73" s="71"/>
      <c r="G73" s="71"/>
      <c r="H73" s="71"/>
      <c r="I73" s="186"/>
      <c r="J73" s="71"/>
      <c r="K73" s="71"/>
      <c r="L73" s="69"/>
    </row>
    <row r="74" s="1" customFormat="1" ht="17.25" customHeight="1">
      <c r="B74" s="43"/>
      <c r="C74" s="71"/>
      <c r="D74" s="71"/>
      <c r="E74" s="79" t="str">
        <f>E11</f>
        <v>SO 01.5 - SO 01.5 - km 396,070 – 396,310</v>
      </c>
      <c r="F74" s="71"/>
      <c r="G74" s="71"/>
      <c r="H74" s="71"/>
      <c r="I74" s="186"/>
      <c r="J74" s="71"/>
      <c r="K74" s="71"/>
      <c r="L74" s="69"/>
    </row>
    <row r="75" s="1" customFormat="1" ht="6.96" customHeight="1">
      <c r="B75" s="43"/>
      <c r="C75" s="71"/>
      <c r="D75" s="71"/>
      <c r="E75" s="71"/>
      <c r="F75" s="71"/>
      <c r="G75" s="71"/>
      <c r="H75" s="71"/>
      <c r="I75" s="186"/>
      <c r="J75" s="71"/>
      <c r="K75" s="71"/>
      <c r="L75" s="69"/>
    </row>
    <row r="76" s="1" customFormat="1" ht="18" customHeight="1">
      <c r="B76" s="43"/>
      <c r="C76" s="73" t="s">
        <v>23</v>
      </c>
      <c r="D76" s="71"/>
      <c r="E76" s="71"/>
      <c r="F76" s="190" t="str">
        <f>F14</f>
        <v>trať 072, 073, 081, 083 a 130</v>
      </c>
      <c r="G76" s="71"/>
      <c r="H76" s="71"/>
      <c r="I76" s="191" t="s">
        <v>25</v>
      </c>
      <c r="J76" s="82" t="str">
        <f>IF(J14="","",J14)</f>
        <v>17. 10. 2018</v>
      </c>
      <c r="K76" s="71"/>
      <c r="L76" s="69"/>
    </row>
    <row r="77" s="1" customFormat="1" ht="6.96" customHeight="1">
      <c r="B77" s="43"/>
      <c r="C77" s="71"/>
      <c r="D77" s="71"/>
      <c r="E77" s="71"/>
      <c r="F77" s="71"/>
      <c r="G77" s="71"/>
      <c r="H77" s="71"/>
      <c r="I77" s="186"/>
      <c r="J77" s="71"/>
      <c r="K77" s="71"/>
      <c r="L77" s="69"/>
    </row>
    <row r="78" s="1" customFormat="1">
      <c r="B78" s="43"/>
      <c r="C78" s="73" t="s">
        <v>27</v>
      </c>
      <c r="D78" s="71"/>
      <c r="E78" s="71"/>
      <c r="F78" s="190" t="str">
        <f>E17</f>
        <v>SŽDC s.o., OŘ Ústí n.L., ST Ústí n.L.</v>
      </c>
      <c r="G78" s="71"/>
      <c r="H78" s="71"/>
      <c r="I78" s="191" t="s">
        <v>35</v>
      </c>
      <c r="J78" s="190" t="str">
        <f>E23</f>
        <v xml:space="preserve"> </v>
      </c>
      <c r="K78" s="71"/>
      <c r="L78" s="69"/>
    </row>
    <row r="79" s="1" customFormat="1" ht="14.4" customHeight="1">
      <c r="B79" s="43"/>
      <c r="C79" s="73" t="s">
        <v>33</v>
      </c>
      <c r="D79" s="71"/>
      <c r="E79" s="71"/>
      <c r="F79" s="190" t="str">
        <f>IF(E20="","",E20)</f>
        <v/>
      </c>
      <c r="G79" s="71"/>
      <c r="H79" s="71"/>
      <c r="I79" s="186"/>
      <c r="J79" s="71"/>
      <c r="K79" s="71"/>
      <c r="L79" s="69"/>
    </row>
    <row r="80" s="1" customFormat="1" ht="10.32" customHeight="1">
      <c r="B80" s="43"/>
      <c r="C80" s="71"/>
      <c r="D80" s="71"/>
      <c r="E80" s="71"/>
      <c r="F80" s="71"/>
      <c r="G80" s="71"/>
      <c r="H80" s="71"/>
      <c r="I80" s="186"/>
      <c r="J80" s="71"/>
      <c r="K80" s="71"/>
      <c r="L80" s="69"/>
    </row>
    <row r="81" s="8" customFormat="1" ht="29.28" customHeight="1">
      <c r="B81" s="192"/>
      <c r="C81" s="193" t="s">
        <v>194</v>
      </c>
      <c r="D81" s="194" t="s">
        <v>58</v>
      </c>
      <c r="E81" s="194" t="s">
        <v>54</v>
      </c>
      <c r="F81" s="194" t="s">
        <v>195</v>
      </c>
      <c r="G81" s="194" t="s">
        <v>196</v>
      </c>
      <c r="H81" s="194" t="s">
        <v>197</v>
      </c>
      <c r="I81" s="195" t="s">
        <v>198</v>
      </c>
      <c r="J81" s="194" t="s">
        <v>190</v>
      </c>
      <c r="K81" s="196" t="s">
        <v>199</v>
      </c>
      <c r="L81" s="197"/>
      <c r="M81" s="99" t="s">
        <v>200</v>
      </c>
      <c r="N81" s="100" t="s">
        <v>43</v>
      </c>
      <c r="O81" s="100" t="s">
        <v>201</v>
      </c>
      <c r="P81" s="100" t="s">
        <v>202</v>
      </c>
      <c r="Q81" s="100" t="s">
        <v>203</v>
      </c>
      <c r="R81" s="100" t="s">
        <v>204</v>
      </c>
      <c r="S81" s="100" t="s">
        <v>205</v>
      </c>
      <c r="T81" s="101" t="s">
        <v>206</v>
      </c>
    </row>
    <row r="82" s="1" customFormat="1" ht="29.28" customHeight="1">
      <c r="B82" s="43"/>
      <c r="C82" s="105" t="s">
        <v>191</v>
      </c>
      <c r="D82" s="71"/>
      <c r="E82" s="71"/>
      <c r="F82" s="71"/>
      <c r="G82" s="71"/>
      <c r="H82" s="71"/>
      <c r="I82" s="186"/>
      <c r="J82" s="198">
        <f>BK82</f>
        <v>0</v>
      </c>
      <c r="K82" s="71"/>
      <c r="L82" s="69"/>
      <c r="M82" s="102"/>
      <c r="N82" s="103"/>
      <c r="O82" s="103"/>
      <c r="P82" s="199">
        <f>SUM(P83:P148)</f>
        <v>0</v>
      </c>
      <c r="Q82" s="103"/>
      <c r="R82" s="199">
        <f>SUM(R83:R148)</f>
        <v>1.3679399999999999</v>
      </c>
      <c r="S82" s="103"/>
      <c r="T82" s="200">
        <f>SUM(T83:T148)</f>
        <v>0</v>
      </c>
      <c r="AT82" s="21" t="s">
        <v>72</v>
      </c>
      <c r="AU82" s="21" t="s">
        <v>192</v>
      </c>
      <c r="BK82" s="201">
        <f>SUM(BK83:BK148)</f>
        <v>0</v>
      </c>
    </row>
    <row r="83" s="1" customFormat="1" ht="38.25" customHeight="1">
      <c r="B83" s="43"/>
      <c r="C83" s="202" t="s">
        <v>80</v>
      </c>
      <c r="D83" s="202" t="s">
        <v>207</v>
      </c>
      <c r="E83" s="203" t="s">
        <v>208</v>
      </c>
      <c r="F83" s="204" t="s">
        <v>209</v>
      </c>
      <c r="G83" s="205" t="s">
        <v>210</v>
      </c>
      <c r="H83" s="206">
        <v>20</v>
      </c>
      <c r="I83" s="207"/>
      <c r="J83" s="208">
        <f>ROUND(I83*H83,2)</f>
        <v>0</v>
      </c>
      <c r="K83" s="204" t="s">
        <v>211</v>
      </c>
      <c r="L83" s="69"/>
      <c r="M83" s="209" t="s">
        <v>21</v>
      </c>
      <c r="N83" s="210" t="s">
        <v>44</v>
      </c>
      <c r="O83" s="44"/>
      <c r="P83" s="211">
        <f>O83*H83</f>
        <v>0</v>
      </c>
      <c r="Q83" s="211">
        <v>0</v>
      </c>
      <c r="R83" s="211">
        <f>Q83*H83</f>
        <v>0</v>
      </c>
      <c r="S83" s="211">
        <v>0</v>
      </c>
      <c r="T83" s="212">
        <f>S83*H83</f>
        <v>0</v>
      </c>
      <c r="AR83" s="21" t="s">
        <v>212</v>
      </c>
      <c r="AT83" s="21" t="s">
        <v>207</v>
      </c>
      <c r="AU83" s="21" t="s">
        <v>73</v>
      </c>
      <c r="AY83" s="21" t="s">
        <v>213</v>
      </c>
      <c r="BE83" s="213">
        <f>IF(N83="základní",J83,0)</f>
        <v>0</v>
      </c>
      <c r="BF83" s="213">
        <f>IF(N83="snížená",J83,0)</f>
        <v>0</v>
      </c>
      <c r="BG83" s="213">
        <f>IF(N83="zákl. přenesená",J83,0)</f>
        <v>0</v>
      </c>
      <c r="BH83" s="213">
        <f>IF(N83="sníž. přenesená",J83,0)</f>
        <v>0</v>
      </c>
      <c r="BI83" s="213">
        <f>IF(N83="nulová",J83,0)</f>
        <v>0</v>
      </c>
      <c r="BJ83" s="21" t="s">
        <v>80</v>
      </c>
      <c r="BK83" s="213">
        <f>ROUND(I83*H83,2)</f>
        <v>0</v>
      </c>
      <c r="BL83" s="21" t="s">
        <v>212</v>
      </c>
      <c r="BM83" s="21" t="s">
        <v>414</v>
      </c>
    </row>
    <row r="84" s="1" customFormat="1">
      <c r="B84" s="43"/>
      <c r="C84" s="71"/>
      <c r="D84" s="214" t="s">
        <v>215</v>
      </c>
      <c r="E84" s="71"/>
      <c r="F84" s="215" t="s">
        <v>216</v>
      </c>
      <c r="G84" s="71"/>
      <c r="H84" s="71"/>
      <c r="I84" s="186"/>
      <c r="J84" s="71"/>
      <c r="K84" s="71"/>
      <c r="L84" s="69"/>
      <c r="M84" s="216"/>
      <c r="N84" s="44"/>
      <c r="O84" s="44"/>
      <c r="P84" s="44"/>
      <c r="Q84" s="44"/>
      <c r="R84" s="44"/>
      <c r="S84" s="44"/>
      <c r="T84" s="92"/>
      <c r="AT84" s="21" t="s">
        <v>215</v>
      </c>
      <c r="AU84" s="21" t="s">
        <v>73</v>
      </c>
    </row>
    <row r="85" s="9" customFormat="1">
      <c r="B85" s="217"/>
      <c r="C85" s="218"/>
      <c r="D85" s="214" t="s">
        <v>217</v>
      </c>
      <c r="E85" s="219" t="s">
        <v>21</v>
      </c>
      <c r="F85" s="220" t="s">
        <v>354</v>
      </c>
      <c r="G85" s="218"/>
      <c r="H85" s="221">
        <v>20</v>
      </c>
      <c r="I85" s="222"/>
      <c r="J85" s="218"/>
      <c r="K85" s="218"/>
      <c r="L85" s="223"/>
      <c r="M85" s="224"/>
      <c r="N85" s="225"/>
      <c r="O85" s="225"/>
      <c r="P85" s="225"/>
      <c r="Q85" s="225"/>
      <c r="R85" s="225"/>
      <c r="S85" s="225"/>
      <c r="T85" s="226"/>
      <c r="AT85" s="227" t="s">
        <v>217</v>
      </c>
      <c r="AU85" s="227" t="s">
        <v>73</v>
      </c>
      <c r="AV85" s="9" t="s">
        <v>82</v>
      </c>
      <c r="AW85" s="9" t="s">
        <v>37</v>
      </c>
      <c r="AX85" s="9" t="s">
        <v>80</v>
      </c>
      <c r="AY85" s="227" t="s">
        <v>213</v>
      </c>
    </row>
    <row r="86" s="1" customFormat="1" ht="76.5" customHeight="1">
      <c r="B86" s="43"/>
      <c r="C86" s="202" t="s">
        <v>82</v>
      </c>
      <c r="D86" s="202" t="s">
        <v>207</v>
      </c>
      <c r="E86" s="203" t="s">
        <v>219</v>
      </c>
      <c r="F86" s="204" t="s">
        <v>220</v>
      </c>
      <c r="G86" s="205" t="s">
        <v>221</v>
      </c>
      <c r="H86" s="206">
        <v>480</v>
      </c>
      <c r="I86" s="207"/>
      <c r="J86" s="208">
        <f>ROUND(I86*H86,2)</f>
        <v>0</v>
      </c>
      <c r="K86" s="204" t="s">
        <v>211</v>
      </c>
      <c r="L86" s="69"/>
      <c r="M86" s="209" t="s">
        <v>21</v>
      </c>
      <c r="N86" s="210" t="s">
        <v>44</v>
      </c>
      <c r="O86" s="44"/>
      <c r="P86" s="211">
        <f>O86*H86</f>
        <v>0</v>
      </c>
      <c r="Q86" s="211">
        <v>0</v>
      </c>
      <c r="R86" s="211">
        <f>Q86*H86</f>
        <v>0</v>
      </c>
      <c r="S86" s="211">
        <v>0</v>
      </c>
      <c r="T86" s="212">
        <f>S86*H86</f>
        <v>0</v>
      </c>
      <c r="AR86" s="21" t="s">
        <v>212</v>
      </c>
      <c r="AT86" s="21" t="s">
        <v>207</v>
      </c>
      <c r="AU86" s="21" t="s">
        <v>73</v>
      </c>
      <c r="AY86" s="21" t="s">
        <v>213</v>
      </c>
      <c r="BE86" s="213">
        <f>IF(N86="základní",J86,0)</f>
        <v>0</v>
      </c>
      <c r="BF86" s="213">
        <f>IF(N86="snížená",J86,0)</f>
        <v>0</v>
      </c>
      <c r="BG86" s="213">
        <f>IF(N86="zákl. přenesená",J86,0)</f>
        <v>0</v>
      </c>
      <c r="BH86" s="213">
        <f>IF(N86="sníž. přenesená",J86,0)</f>
        <v>0</v>
      </c>
      <c r="BI86" s="213">
        <f>IF(N86="nulová",J86,0)</f>
        <v>0</v>
      </c>
      <c r="BJ86" s="21" t="s">
        <v>80</v>
      </c>
      <c r="BK86" s="213">
        <f>ROUND(I86*H86,2)</f>
        <v>0</v>
      </c>
      <c r="BL86" s="21" t="s">
        <v>212</v>
      </c>
      <c r="BM86" s="21" t="s">
        <v>415</v>
      </c>
    </row>
    <row r="87" s="1" customFormat="1">
      <c r="B87" s="43"/>
      <c r="C87" s="71"/>
      <c r="D87" s="214" t="s">
        <v>215</v>
      </c>
      <c r="E87" s="71"/>
      <c r="F87" s="215" t="s">
        <v>223</v>
      </c>
      <c r="G87" s="71"/>
      <c r="H87" s="71"/>
      <c r="I87" s="186"/>
      <c r="J87" s="71"/>
      <c r="K87" s="71"/>
      <c r="L87" s="69"/>
      <c r="M87" s="216"/>
      <c r="N87" s="44"/>
      <c r="O87" s="44"/>
      <c r="P87" s="44"/>
      <c r="Q87" s="44"/>
      <c r="R87" s="44"/>
      <c r="S87" s="44"/>
      <c r="T87" s="92"/>
      <c r="AT87" s="21" t="s">
        <v>215</v>
      </c>
      <c r="AU87" s="21" t="s">
        <v>73</v>
      </c>
    </row>
    <row r="88" s="10" customFormat="1">
      <c r="B88" s="228"/>
      <c r="C88" s="229"/>
      <c r="D88" s="214" t="s">
        <v>217</v>
      </c>
      <c r="E88" s="230" t="s">
        <v>21</v>
      </c>
      <c r="F88" s="231" t="s">
        <v>416</v>
      </c>
      <c r="G88" s="229"/>
      <c r="H88" s="230" t="s">
        <v>21</v>
      </c>
      <c r="I88" s="232"/>
      <c r="J88" s="229"/>
      <c r="K88" s="229"/>
      <c r="L88" s="233"/>
      <c r="M88" s="234"/>
      <c r="N88" s="235"/>
      <c r="O88" s="235"/>
      <c r="P88" s="235"/>
      <c r="Q88" s="235"/>
      <c r="R88" s="235"/>
      <c r="S88" s="235"/>
      <c r="T88" s="236"/>
      <c r="AT88" s="237" t="s">
        <v>217</v>
      </c>
      <c r="AU88" s="237" t="s">
        <v>73</v>
      </c>
      <c r="AV88" s="10" t="s">
        <v>80</v>
      </c>
      <c r="AW88" s="10" t="s">
        <v>37</v>
      </c>
      <c r="AX88" s="10" t="s">
        <v>73</v>
      </c>
      <c r="AY88" s="237" t="s">
        <v>213</v>
      </c>
    </row>
    <row r="89" s="9" customFormat="1">
      <c r="B89" s="217"/>
      <c r="C89" s="218"/>
      <c r="D89" s="214" t="s">
        <v>217</v>
      </c>
      <c r="E89" s="219" t="s">
        <v>21</v>
      </c>
      <c r="F89" s="220" t="s">
        <v>367</v>
      </c>
      <c r="G89" s="218"/>
      <c r="H89" s="221">
        <v>480</v>
      </c>
      <c r="I89" s="222"/>
      <c r="J89" s="218"/>
      <c r="K89" s="218"/>
      <c r="L89" s="223"/>
      <c r="M89" s="224"/>
      <c r="N89" s="225"/>
      <c r="O89" s="225"/>
      <c r="P89" s="225"/>
      <c r="Q89" s="225"/>
      <c r="R89" s="225"/>
      <c r="S89" s="225"/>
      <c r="T89" s="226"/>
      <c r="AT89" s="227" t="s">
        <v>217</v>
      </c>
      <c r="AU89" s="227" t="s">
        <v>73</v>
      </c>
      <c r="AV89" s="9" t="s">
        <v>82</v>
      </c>
      <c r="AW89" s="9" t="s">
        <v>37</v>
      </c>
      <c r="AX89" s="9" t="s">
        <v>80</v>
      </c>
      <c r="AY89" s="227" t="s">
        <v>213</v>
      </c>
    </row>
    <row r="90" s="1" customFormat="1" ht="51" customHeight="1">
      <c r="B90" s="43"/>
      <c r="C90" s="202" t="s">
        <v>226</v>
      </c>
      <c r="D90" s="202" t="s">
        <v>207</v>
      </c>
      <c r="E90" s="203" t="s">
        <v>227</v>
      </c>
      <c r="F90" s="204" t="s">
        <v>228</v>
      </c>
      <c r="G90" s="205" t="s">
        <v>210</v>
      </c>
      <c r="H90" s="206">
        <v>884</v>
      </c>
      <c r="I90" s="207"/>
      <c r="J90" s="208">
        <f>ROUND(I90*H90,2)</f>
        <v>0</v>
      </c>
      <c r="K90" s="204" t="s">
        <v>211</v>
      </c>
      <c r="L90" s="69"/>
      <c r="M90" s="209" t="s">
        <v>21</v>
      </c>
      <c r="N90" s="210" t="s">
        <v>44</v>
      </c>
      <c r="O90" s="44"/>
      <c r="P90" s="211">
        <f>O90*H90</f>
        <v>0</v>
      </c>
      <c r="Q90" s="211">
        <v>0</v>
      </c>
      <c r="R90" s="211">
        <f>Q90*H90</f>
        <v>0</v>
      </c>
      <c r="S90" s="211">
        <v>0</v>
      </c>
      <c r="T90" s="212">
        <f>S90*H90</f>
        <v>0</v>
      </c>
      <c r="AR90" s="21" t="s">
        <v>212</v>
      </c>
      <c r="AT90" s="21" t="s">
        <v>207</v>
      </c>
      <c r="AU90" s="21" t="s">
        <v>73</v>
      </c>
      <c r="AY90" s="21" t="s">
        <v>213</v>
      </c>
      <c r="BE90" s="213">
        <f>IF(N90="základní",J90,0)</f>
        <v>0</v>
      </c>
      <c r="BF90" s="213">
        <f>IF(N90="snížená",J90,0)</f>
        <v>0</v>
      </c>
      <c r="BG90" s="213">
        <f>IF(N90="zákl. přenesená",J90,0)</f>
        <v>0</v>
      </c>
      <c r="BH90" s="213">
        <f>IF(N90="sníž. přenesená",J90,0)</f>
        <v>0</v>
      </c>
      <c r="BI90" s="213">
        <f>IF(N90="nulová",J90,0)</f>
        <v>0</v>
      </c>
      <c r="BJ90" s="21" t="s">
        <v>80</v>
      </c>
      <c r="BK90" s="213">
        <f>ROUND(I90*H90,2)</f>
        <v>0</v>
      </c>
      <c r="BL90" s="21" t="s">
        <v>212</v>
      </c>
      <c r="BM90" s="21" t="s">
        <v>417</v>
      </c>
    </row>
    <row r="91" s="1" customFormat="1">
      <c r="B91" s="43"/>
      <c r="C91" s="71"/>
      <c r="D91" s="214" t="s">
        <v>215</v>
      </c>
      <c r="E91" s="71"/>
      <c r="F91" s="215" t="s">
        <v>230</v>
      </c>
      <c r="G91" s="71"/>
      <c r="H91" s="71"/>
      <c r="I91" s="186"/>
      <c r="J91" s="71"/>
      <c r="K91" s="71"/>
      <c r="L91" s="69"/>
      <c r="M91" s="216"/>
      <c r="N91" s="44"/>
      <c r="O91" s="44"/>
      <c r="P91" s="44"/>
      <c r="Q91" s="44"/>
      <c r="R91" s="44"/>
      <c r="S91" s="44"/>
      <c r="T91" s="92"/>
      <c r="AT91" s="21" t="s">
        <v>215</v>
      </c>
      <c r="AU91" s="21" t="s">
        <v>73</v>
      </c>
    </row>
    <row r="92" s="9" customFormat="1">
      <c r="B92" s="217"/>
      <c r="C92" s="218"/>
      <c r="D92" s="214" t="s">
        <v>217</v>
      </c>
      <c r="E92" s="219" t="s">
        <v>21</v>
      </c>
      <c r="F92" s="220" t="s">
        <v>369</v>
      </c>
      <c r="G92" s="218"/>
      <c r="H92" s="221">
        <v>884</v>
      </c>
      <c r="I92" s="222"/>
      <c r="J92" s="218"/>
      <c r="K92" s="218"/>
      <c r="L92" s="223"/>
      <c r="M92" s="224"/>
      <c r="N92" s="225"/>
      <c r="O92" s="225"/>
      <c r="P92" s="225"/>
      <c r="Q92" s="225"/>
      <c r="R92" s="225"/>
      <c r="S92" s="225"/>
      <c r="T92" s="226"/>
      <c r="AT92" s="227" t="s">
        <v>217</v>
      </c>
      <c r="AU92" s="227" t="s">
        <v>73</v>
      </c>
      <c r="AV92" s="9" t="s">
        <v>82</v>
      </c>
      <c r="AW92" s="9" t="s">
        <v>37</v>
      </c>
      <c r="AX92" s="9" t="s">
        <v>80</v>
      </c>
      <c r="AY92" s="227" t="s">
        <v>213</v>
      </c>
    </row>
    <row r="93" s="1" customFormat="1" ht="16.5" customHeight="1">
      <c r="B93" s="43"/>
      <c r="C93" s="238" t="s">
        <v>212</v>
      </c>
      <c r="D93" s="238" t="s">
        <v>232</v>
      </c>
      <c r="E93" s="239" t="s">
        <v>233</v>
      </c>
      <c r="F93" s="240" t="s">
        <v>234</v>
      </c>
      <c r="G93" s="241" t="s">
        <v>210</v>
      </c>
      <c r="H93" s="242">
        <v>884</v>
      </c>
      <c r="I93" s="243"/>
      <c r="J93" s="244">
        <f>ROUND(I93*H93,2)</f>
        <v>0</v>
      </c>
      <c r="K93" s="240" t="s">
        <v>211</v>
      </c>
      <c r="L93" s="245"/>
      <c r="M93" s="246" t="s">
        <v>21</v>
      </c>
      <c r="N93" s="247" t="s">
        <v>44</v>
      </c>
      <c r="O93" s="44"/>
      <c r="P93" s="211">
        <f>O93*H93</f>
        <v>0</v>
      </c>
      <c r="Q93" s="211">
        <v>0.00021000000000000001</v>
      </c>
      <c r="R93" s="211">
        <f>Q93*H93</f>
        <v>0.18564</v>
      </c>
      <c r="S93" s="211">
        <v>0</v>
      </c>
      <c r="T93" s="212">
        <f>S93*H93</f>
        <v>0</v>
      </c>
      <c r="AR93" s="21" t="s">
        <v>235</v>
      </c>
      <c r="AT93" s="21" t="s">
        <v>232</v>
      </c>
      <c r="AU93" s="21" t="s">
        <v>73</v>
      </c>
      <c r="AY93" s="21" t="s">
        <v>213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21" t="s">
        <v>80</v>
      </c>
      <c r="BK93" s="213">
        <f>ROUND(I93*H93,2)</f>
        <v>0</v>
      </c>
      <c r="BL93" s="21" t="s">
        <v>212</v>
      </c>
      <c r="BM93" s="21" t="s">
        <v>418</v>
      </c>
    </row>
    <row r="94" s="9" customFormat="1">
      <c r="B94" s="217"/>
      <c r="C94" s="218"/>
      <c r="D94" s="214" t="s">
        <v>217</v>
      </c>
      <c r="E94" s="219" t="s">
        <v>21</v>
      </c>
      <c r="F94" s="220" t="s">
        <v>369</v>
      </c>
      <c r="G94" s="218"/>
      <c r="H94" s="221">
        <v>884</v>
      </c>
      <c r="I94" s="222"/>
      <c r="J94" s="218"/>
      <c r="K94" s="218"/>
      <c r="L94" s="223"/>
      <c r="M94" s="224"/>
      <c r="N94" s="225"/>
      <c r="O94" s="225"/>
      <c r="P94" s="225"/>
      <c r="Q94" s="225"/>
      <c r="R94" s="225"/>
      <c r="S94" s="225"/>
      <c r="T94" s="226"/>
      <c r="AT94" s="227" t="s">
        <v>217</v>
      </c>
      <c r="AU94" s="227" t="s">
        <v>73</v>
      </c>
      <c r="AV94" s="9" t="s">
        <v>82</v>
      </c>
      <c r="AW94" s="9" t="s">
        <v>37</v>
      </c>
      <c r="AX94" s="9" t="s">
        <v>80</v>
      </c>
      <c r="AY94" s="227" t="s">
        <v>213</v>
      </c>
    </row>
    <row r="95" s="1" customFormat="1" ht="51" customHeight="1">
      <c r="B95" s="43"/>
      <c r="C95" s="202" t="s">
        <v>237</v>
      </c>
      <c r="D95" s="202" t="s">
        <v>207</v>
      </c>
      <c r="E95" s="203" t="s">
        <v>238</v>
      </c>
      <c r="F95" s="204" t="s">
        <v>239</v>
      </c>
      <c r="G95" s="205" t="s">
        <v>210</v>
      </c>
      <c r="H95" s="206">
        <v>178</v>
      </c>
      <c r="I95" s="207"/>
      <c r="J95" s="208">
        <f>ROUND(I95*H95,2)</f>
        <v>0</v>
      </c>
      <c r="K95" s="204" t="s">
        <v>211</v>
      </c>
      <c r="L95" s="69"/>
      <c r="M95" s="209" t="s">
        <v>21</v>
      </c>
      <c r="N95" s="210" t="s">
        <v>44</v>
      </c>
      <c r="O95" s="44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AR95" s="21" t="s">
        <v>212</v>
      </c>
      <c r="AT95" s="21" t="s">
        <v>207</v>
      </c>
      <c r="AU95" s="21" t="s">
        <v>73</v>
      </c>
      <c r="AY95" s="21" t="s">
        <v>213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21" t="s">
        <v>80</v>
      </c>
      <c r="BK95" s="213">
        <f>ROUND(I95*H95,2)</f>
        <v>0</v>
      </c>
      <c r="BL95" s="21" t="s">
        <v>212</v>
      </c>
      <c r="BM95" s="21" t="s">
        <v>419</v>
      </c>
    </row>
    <row r="96" s="1" customFormat="1">
      <c r="B96" s="43"/>
      <c r="C96" s="71"/>
      <c r="D96" s="214" t="s">
        <v>215</v>
      </c>
      <c r="E96" s="71"/>
      <c r="F96" s="215" t="s">
        <v>241</v>
      </c>
      <c r="G96" s="71"/>
      <c r="H96" s="71"/>
      <c r="I96" s="186"/>
      <c r="J96" s="71"/>
      <c r="K96" s="71"/>
      <c r="L96" s="69"/>
      <c r="M96" s="216"/>
      <c r="N96" s="44"/>
      <c r="O96" s="44"/>
      <c r="P96" s="44"/>
      <c r="Q96" s="44"/>
      <c r="R96" s="44"/>
      <c r="S96" s="44"/>
      <c r="T96" s="92"/>
      <c r="AT96" s="21" t="s">
        <v>215</v>
      </c>
      <c r="AU96" s="21" t="s">
        <v>73</v>
      </c>
    </row>
    <row r="97" s="9" customFormat="1">
      <c r="B97" s="217"/>
      <c r="C97" s="218"/>
      <c r="D97" s="214" t="s">
        <v>217</v>
      </c>
      <c r="E97" s="219" t="s">
        <v>21</v>
      </c>
      <c r="F97" s="220" t="s">
        <v>372</v>
      </c>
      <c r="G97" s="218"/>
      <c r="H97" s="221">
        <v>178</v>
      </c>
      <c r="I97" s="222"/>
      <c r="J97" s="218"/>
      <c r="K97" s="218"/>
      <c r="L97" s="223"/>
      <c r="M97" s="224"/>
      <c r="N97" s="225"/>
      <c r="O97" s="225"/>
      <c r="P97" s="225"/>
      <c r="Q97" s="225"/>
      <c r="R97" s="225"/>
      <c r="S97" s="225"/>
      <c r="T97" s="226"/>
      <c r="AT97" s="227" t="s">
        <v>217</v>
      </c>
      <c r="AU97" s="227" t="s">
        <v>73</v>
      </c>
      <c r="AV97" s="9" t="s">
        <v>82</v>
      </c>
      <c r="AW97" s="9" t="s">
        <v>37</v>
      </c>
      <c r="AX97" s="9" t="s">
        <v>80</v>
      </c>
      <c r="AY97" s="227" t="s">
        <v>213</v>
      </c>
    </row>
    <row r="98" s="1" customFormat="1" ht="16.5" customHeight="1">
      <c r="B98" s="43"/>
      <c r="C98" s="238" t="s">
        <v>243</v>
      </c>
      <c r="D98" s="238" t="s">
        <v>232</v>
      </c>
      <c r="E98" s="239" t="s">
        <v>244</v>
      </c>
      <c r="F98" s="240" t="s">
        <v>245</v>
      </c>
      <c r="G98" s="241" t="s">
        <v>210</v>
      </c>
      <c r="H98" s="242">
        <v>178</v>
      </c>
      <c r="I98" s="243"/>
      <c r="J98" s="244">
        <f>ROUND(I98*H98,2)</f>
        <v>0</v>
      </c>
      <c r="K98" s="240" t="s">
        <v>211</v>
      </c>
      <c r="L98" s="245"/>
      <c r="M98" s="246" t="s">
        <v>21</v>
      </c>
      <c r="N98" s="247" t="s">
        <v>44</v>
      </c>
      <c r="O98" s="44"/>
      <c r="P98" s="211">
        <f>O98*H98</f>
        <v>0</v>
      </c>
      <c r="Q98" s="211">
        <v>0.00123</v>
      </c>
      <c r="R98" s="211">
        <f>Q98*H98</f>
        <v>0.21894</v>
      </c>
      <c r="S98" s="211">
        <v>0</v>
      </c>
      <c r="T98" s="212">
        <f>S98*H98</f>
        <v>0</v>
      </c>
      <c r="AR98" s="21" t="s">
        <v>235</v>
      </c>
      <c r="AT98" s="21" t="s">
        <v>232</v>
      </c>
      <c r="AU98" s="21" t="s">
        <v>73</v>
      </c>
      <c r="AY98" s="21" t="s">
        <v>213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21" t="s">
        <v>80</v>
      </c>
      <c r="BK98" s="213">
        <f>ROUND(I98*H98,2)</f>
        <v>0</v>
      </c>
      <c r="BL98" s="21" t="s">
        <v>212</v>
      </c>
      <c r="BM98" s="21" t="s">
        <v>420</v>
      </c>
    </row>
    <row r="99" s="9" customFormat="1">
      <c r="B99" s="217"/>
      <c r="C99" s="218"/>
      <c r="D99" s="214" t="s">
        <v>217</v>
      </c>
      <c r="E99" s="219" t="s">
        <v>21</v>
      </c>
      <c r="F99" s="220" t="s">
        <v>372</v>
      </c>
      <c r="G99" s="218"/>
      <c r="H99" s="221">
        <v>178</v>
      </c>
      <c r="I99" s="222"/>
      <c r="J99" s="218"/>
      <c r="K99" s="218"/>
      <c r="L99" s="223"/>
      <c r="M99" s="224"/>
      <c r="N99" s="225"/>
      <c r="O99" s="225"/>
      <c r="P99" s="225"/>
      <c r="Q99" s="225"/>
      <c r="R99" s="225"/>
      <c r="S99" s="225"/>
      <c r="T99" s="226"/>
      <c r="AT99" s="227" t="s">
        <v>217</v>
      </c>
      <c r="AU99" s="227" t="s">
        <v>73</v>
      </c>
      <c r="AV99" s="9" t="s">
        <v>82</v>
      </c>
      <c r="AW99" s="9" t="s">
        <v>37</v>
      </c>
      <c r="AX99" s="9" t="s">
        <v>80</v>
      </c>
      <c r="AY99" s="227" t="s">
        <v>213</v>
      </c>
    </row>
    <row r="100" s="1" customFormat="1" ht="76.5" customHeight="1">
      <c r="B100" s="43"/>
      <c r="C100" s="202" t="s">
        <v>247</v>
      </c>
      <c r="D100" s="202" t="s">
        <v>207</v>
      </c>
      <c r="E100" s="203" t="s">
        <v>421</v>
      </c>
      <c r="F100" s="204" t="s">
        <v>422</v>
      </c>
      <c r="G100" s="205" t="s">
        <v>221</v>
      </c>
      <c r="H100" s="206">
        <v>16</v>
      </c>
      <c r="I100" s="207"/>
      <c r="J100" s="208">
        <f>ROUND(I100*H100,2)</f>
        <v>0</v>
      </c>
      <c r="K100" s="204" t="s">
        <v>211</v>
      </c>
      <c r="L100" s="69"/>
      <c r="M100" s="209" t="s">
        <v>21</v>
      </c>
      <c r="N100" s="210" t="s">
        <v>44</v>
      </c>
      <c r="O100" s="44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2">
        <f>S100*H100</f>
        <v>0</v>
      </c>
      <c r="AR100" s="21" t="s">
        <v>212</v>
      </c>
      <c r="AT100" s="21" t="s">
        <v>207</v>
      </c>
      <c r="AU100" s="21" t="s">
        <v>73</v>
      </c>
      <c r="AY100" s="21" t="s">
        <v>213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21" t="s">
        <v>80</v>
      </c>
      <c r="BK100" s="213">
        <f>ROUND(I100*H100,2)</f>
        <v>0</v>
      </c>
      <c r="BL100" s="21" t="s">
        <v>212</v>
      </c>
      <c r="BM100" s="21" t="s">
        <v>423</v>
      </c>
    </row>
    <row r="101" s="1" customFormat="1">
      <c r="B101" s="43"/>
      <c r="C101" s="71"/>
      <c r="D101" s="214" t="s">
        <v>215</v>
      </c>
      <c r="E101" s="71"/>
      <c r="F101" s="215" t="s">
        <v>322</v>
      </c>
      <c r="G101" s="71"/>
      <c r="H101" s="71"/>
      <c r="I101" s="186"/>
      <c r="J101" s="71"/>
      <c r="K101" s="71"/>
      <c r="L101" s="69"/>
      <c r="M101" s="216"/>
      <c r="N101" s="44"/>
      <c r="O101" s="44"/>
      <c r="P101" s="44"/>
      <c r="Q101" s="44"/>
      <c r="R101" s="44"/>
      <c r="S101" s="44"/>
      <c r="T101" s="92"/>
      <c r="AT101" s="21" t="s">
        <v>215</v>
      </c>
      <c r="AU101" s="21" t="s">
        <v>73</v>
      </c>
    </row>
    <row r="102" s="10" customFormat="1">
      <c r="B102" s="228"/>
      <c r="C102" s="229"/>
      <c r="D102" s="214" t="s">
        <v>217</v>
      </c>
      <c r="E102" s="230" t="s">
        <v>21</v>
      </c>
      <c r="F102" s="231" t="s">
        <v>424</v>
      </c>
      <c r="G102" s="229"/>
      <c r="H102" s="230" t="s">
        <v>21</v>
      </c>
      <c r="I102" s="232"/>
      <c r="J102" s="229"/>
      <c r="K102" s="229"/>
      <c r="L102" s="233"/>
      <c r="M102" s="234"/>
      <c r="N102" s="235"/>
      <c r="O102" s="235"/>
      <c r="P102" s="235"/>
      <c r="Q102" s="235"/>
      <c r="R102" s="235"/>
      <c r="S102" s="235"/>
      <c r="T102" s="236"/>
      <c r="AT102" s="237" t="s">
        <v>217</v>
      </c>
      <c r="AU102" s="237" t="s">
        <v>73</v>
      </c>
      <c r="AV102" s="10" t="s">
        <v>80</v>
      </c>
      <c r="AW102" s="10" t="s">
        <v>37</v>
      </c>
      <c r="AX102" s="10" t="s">
        <v>73</v>
      </c>
      <c r="AY102" s="237" t="s">
        <v>213</v>
      </c>
    </row>
    <row r="103" s="9" customFormat="1">
      <c r="B103" s="217"/>
      <c r="C103" s="218"/>
      <c r="D103" s="214" t="s">
        <v>217</v>
      </c>
      <c r="E103" s="219" t="s">
        <v>21</v>
      </c>
      <c r="F103" s="220" t="s">
        <v>324</v>
      </c>
      <c r="G103" s="218"/>
      <c r="H103" s="221">
        <v>16</v>
      </c>
      <c r="I103" s="222"/>
      <c r="J103" s="218"/>
      <c r="K103" s="218"/>
      <c r="L103" s="223"/>
      <c r="M103" s="224"/>
      <c r="N103" s="225"/>
      <c r="O103" s="225"/>
      <c r="P103" s="225"/>
      <c r="Q103" s="225"/>
      <c r="R103" s="225"/>
      <c r="S103" s="225"/>
      <c r="T103" s="226"/>
      <c r="AT103" s="227" t="s">
        <v>217</v>
      </c>
      <c r="AU103" s="227" t="s">
        <v>73</v>
      </c>
      <c r="AV103" s="9" t="s">
        <v>82</v>
      </c>
      <c r="AW103" s="9" t="s">
        <v>37</v>
      </c>
      <c r="AX103" s="9" t="s">
        <v>80</v>
      </c>
      <c r="AY103" s="227" t="s">
        <v>213</v>
      </c>
    </row>
    <row r="104" s="1" customFormat="1" ht="25.5" customHeight="1">
      <c r="B104" s="43"/>
      <c r="C104" s="238" t="s">
        <v>235</v>
      </c>
      <c r="D104" s="238" t="s">
        <v>232</v>
      </c>
      <c r="E104" s="239" t="s">
        <v>425</v>
      </c>
      <c r="F104" s="240" t="s">
        <v>426</v>
      </c>
      <c r="G104" s="241" t="s">
        <v>221</v>
      </c>
      <c r="H104" s="242">
        <v>8</v>
      </c>
      <c r="I104" s="243"/>
      <c r="J104" s="244">
        <f>ROUND(I104*H104,2)</f>
        <v>0</v>
      </c>
      <c r="K104" s="240" t="s">
        <v>211</v>
      </c>
      <c r="L104" s="245"/>
      <c r="M104" s="246" t="s">
        <v>21</v>
      </c>
      <c r="N104" s="247" t="s">
        <v>44</v>
      </c>
      <c r="O104" s="44"/>
      <c r="P104" s="211">
        <f>O104*H104</f>
        <v>0</v>
      </c>
      <c r="Q104" s="211">
        <v>0.06021</v>
      </c>
      <c r="R104" s="211">
        <f>Q104*H104</f>
        <v>0.48168</v>
      </c>
      <c r="S104" s="211">
        <v>0</v>
      </c>
      <c r="T104" s="212">
        <f>S104*H104</f>
        <v>0</v>
      </c>
      <c r="AR104" s="21" t="s">
        <v>235</v>
      </c>
      <c r="AT104" s="21" t="s">
        <v>232</v>
      </c>
      <c r="AU104" s="21" t="s">
        <v>73</v>
      </c>
      <c r="AY104" s="21" t="s">
        <v>213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21" t="s">
        <v>80</v>
      </c>
      <c r="BK104" s="213">
        <f>ROUND(I104*H104,2)</f>
        <v>0</v>
      </c>
      <c r="BL104" s="21" t="s">
        <v>212</v>
      </c>
      <c r="BM104" s="21" t="s">
        <v>427</v>
      </c>
    </row>
    <row r="105" s="10" customFormat="1">
      <c r="B105" s="228"/>
      <c r="C105" s="229"/>
      <c r="D105" s="214" t="s">
        <v>217</v>
      </c>
      <c r="E105" s="230" t="s">
        <v>21</v>
      </c>
      <c r="F105" s="231" t="s">
        <v>328</v>
      </c>
      <c r="G105" s="229"/>
      <c r="H105" s="230" t="s">
        <v>21</v>
      </c>
      <c r="I105" s="232"/>
      <c r="J105" s="229"/>
      <c r="K105" s="229"/>
      <c r="L105" s="233"/>
      <c r="M105" s="234"/>
      <c r="N105" s="235"/>
      <c r="O105" s="235"/>
      <c r="P105" s="235"/>
      <c r="Q105" s="235"/>
      <c r="R105" s="235"/>
      <c r="S105" s="235"/>
      <c r="T105" s="236"/>
      <c r="AT105" s="237" t="s">
        <v>217</v>
      </c>
      <c r="AU105" s="237" t="s">
        <v>73</v>
      </c>
      <c r="AV105" s="10" t="s">
        <v>80</v>
      </c>
      <c r="AW105" s="10" t="s">
        <v>37</v>
      </c>
      <c r="AX105" s="10" t="s">
        <v>73</v>
      </c>
      <c r="AY105" s="237" t="s">
        <v>213</v>
      </c>
    </row>
    <row r="106" s="9" customFormat="1">
      <c r="B106" s="217"/>
      <c r="C106" s="218"/>
      <c r="D106" s="214" t="s">
        <v>217</v>
      </c>
      <c r="E106" s="219" t="s">
        <v>21</v>
      </c>
      <c r="F106" s="220" t="s">
        <v>235</v>
      </c>
      <c r="G106" s="218"/>
      <c r="H106" s="221">
        <v>8</v>
      </c>
      <c r="I106" s="222"/>
      <c r="J106" s="218"/>
      <c r="K106" s="218"/>
      <c r="L106" s="223"/>
      <c r="M106" s="224"/>
      <c r="N106" s="225"/>
      <c r="O106" s="225"/>
      <c r="P106" s="225"/>
      <c r="Q106" s="225"/>
      <c r="R106" s="225"/>
      <c r="S106" s="225"/>
      <c r="T106" s="226"/>
      <c r="AT106" s="227" t="s">
        <v>217</v>
      </c>
      <c r="AU106" s="227" t="s">
        <v>73</v>
      </c>
      <c r="AV106" s="9" t="s">
        <v>82</v>
      </c>
      <c r="AW106" s="9" t="s">
        <v>37</v>
      </c>
      <c r="AX106" s="9" t="s">
        <v>80</v>
      </c>
      <c r="AY106" s="227" t="s">
        <v>213</v>
      </c>
    </row>
    <row r="107" s="1" customFormat="1" ht="25.5" customHeight="1">
      <c r="B107" s="43"/>
      <c r="C107" s="238" t="s">
        <v>256</v>
      </c>
      <c r="D107" s="238" t="s">
        <v>232</v>
      </c>
      <c r="E107" s="239" t="s">
        <v>329</v>
      </c>
      <c r="F107" s="240" t="s">
        <v>330</v>
      </c>
      <c r="G107" s="241" t="s">
        <v>221</v>
      </c>
      <c r="H107" s="242">
        <v>8</v>
      </c>
      <c r="I107" s="243"/>
      <c r="J107" s="244">
        <f>ROUND(I107*H107,2)</f>
        <v>0</v>
      </c>
      <c r="K107" s="240" t="s">
        <v>211</v>
      </c>
      <c r="L107" s="245"/>
      <c r="M107" s="246" t="s">
        <v>21</v>
      </c>
      <c r="N107" s="247" t="s">
        <v>44</v>
      </c>
      <c r="O107" s="44"/>
      <c r="P107" s="211">
        <f>O107*H107</f>
        <v>0</v>
      </c>
      <c r="Q107" s="211">
        <v>0.06021</v>
      </c>
      <c r="R107" s="211">
        <f>Q107*H107</f>
        <v>0.48168</v>
      </c>
      <c r="S107" s="211">
        <v>0</v>
      </c>
      <c r="T107" s="212">
        <f>S107*H107</f>
        <v>0</v>
      </c>
      <c r="AR107" s="21" t="s">
        <v>235</v>
      </c>
      <c r="AT107" s="21" t="s">
        <v>232</v>
      </c>
      <c r="AU107" s="21" t="s">
        <v>73</v>
      </c>
      <c r="AY107" s="21" t="s">
        <v>213</v>
      </c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21" t="s">
        <v>80</v>
      </c>
      <c r="BK107" s="213">
        <f>ROUND(I107*H107,2)</f>
        <v>0</v>
      </c>
      <c r="BL107" s="21" t="s">
        <v>212</v>
      </c>
      <c r="BM107" s="21" t="s">
        <v>428</v>
      </c>
    </row>
    <row r="108" s="10" customFormat="1">
      <c r="B108" s="228"/>
      <c r="C108" s="229"/>
      <c r="D108" s="214" t="s">
        <v>217</v>
      </c>
      <c r="E108" s="230" t="s">
        <v>21</v>
      </c>
      <c r="F108" s="231" t="s">
        <v>328</v>
      </c>
      <c r="G108" s="229"/>
      <c r="H108" s="230" t="s">
        <v>21</v>
      </c>
      <c r="I108" s="232"/>
      <c r="J108" s="229"/>
      <c r="K108" s="229"/>
      <c r="L108" s="233"/>
      <c r="M108" s="234"/>
      <c r="N108" s="235"/>
      <c r="O108" s="235"/>
      <c r="P108" s="235"/>
      <c r="Q108" s="235"/>
      <c r="R108" s="235"/>
      <c r="S108" s="235"/>
      <c r="T108" s="236"/>
      <c r="AT108" s="237" t="s">
        <v>217</v>
      </c>
      <c r="AU108" s="237" t="s">
        <v>73</v>
      </c>
      <c r="AV108" s="10" t="s">
        <v>80</v>
      </c>
      <c r="AW108" s="10" t="s">
        <v>37</v>
      </c>
      <c r="AX108" s="10" t="s">
        <v>73</v>
      </c>
      <c r="AY108" s="237" t="s">
        <v>213</v>
      </c>
    </row>
    <row r="109" s="9" customFormat="1">
      <c r="B109" s="217"/>
      <c r="C109" s="218"/>
      <c r="D109" s="214" t="s">
        <v>217</v>
      </c>
      <c r="E109" s="219" t="s">
        <v>21</v>
      </c>
      <c r="F109" s="220" t="s">
        <v>235</v>
      </c>
      <c r="G109" s="218"/>
      <c r="H109" s="221">
        <v>8</v>
      </c>
      <c r="I109" s="222"/>
      <c r="J109" s="218"/>
      <c r="K109" s="218"/>
      <c r="L109" s="223"/>
      <c r="M109" s="224"/>
      <c r="N109" s="225"/>
      <c r="O109" s="225"/>
      <c r="P109" s="225"/>
      <c r="Q109" s="225"/>
      <c r="R109" s="225"/>
      <c r="S109" s="225"/>
      <c r="T109" s="226"/>
      <c r="AT109" s="227" t="s">
        <v>217</v>
      </c>
      <c r="AU109" s="227" t="s">
        <v>73</v>
      </c>
      <c r="AV109" s="9" t="s">
        <v>82</v>
      </c>
      <c r="AW109" s="9" t="s">
        <v>37</v>
      </c>
      <c r="AX109" s="9" t="s">
        <v>80</v>
      </c>
      <c r="AY109" s="227" t="s">
        <v>213</v>
      </c>
    </row>
    <row r="110" s="1" customFormat="1" ht="76.5" customHeight="1">
      <c r="B110" s="43"/>
      <c r="C110" s="202" t="s">
        <v>175</v>
      </c>
      <c r="D110" s="202" t="s">
        <v>207</v>
      </c>
      <c r="E110" s="203" t="s">
        <v>248</v>
      </c>
      <c r="F110" s="204" t="s">
        <v>249</v>
      </c>
      <c r="G110" s="205" t="s">
        <v>250</v>
      </c>
      <c r="H110" s="206">
        <v>3</v>
      </c>
      <c r="I110" s="207"/>
      <c r="J110" s="208">
        <f>ROUND(I110*H110,2)</f>
        <v>0</v>
      </c>
      <c r="K110" s="204" t="s">
        <v>211</v>
      </c>
      <c r="L110" s="69"/>
      <c r="M110" s="209" t="s">
        <v>21</v>
      </c>
      <c r="N110" s="210" t="s">
        <v>44</v>
      </c>
      <c r="O110" s="44"/>
      <c r="P110" s="211">
        <f>O110*H110</f>
        <v>0</v>
      </c>
      <c r="Q110" s="211">
        <v>0</v>
      </c>
      <c r="R110" s="211">
        <f>Q110*H110</f>
        <v>0</v>
      </c>
      <c r="S110" s="211">
        <v>0</v>
      </c>
      <c r="T110" s="212">
        <f>S110*H110</f>
        <v>0</v>
      </c>
      <c r="AR110" s="21" t="s">
        <v>212</v>
      </c>
      <c r="AT110" s="21" t="s">
        <v>207</v>
      </c>
      <c r="AU110" s="21" t="s">
        <v>73</v>
      </c>
      <c r="AY110" s="21" t="s">
        <v>213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21" t="s">
        <v>80</v>
      </c>
      <c r="BK110" s="213">
        <f>ROUND(I110*H110,2)</f>
        <v>0</v>
      </c>
      <c r="BL110" s="21" t="s">
        <v>212</v>
      </c>
      <c r="BM110" s="21" t="s">
        <v>429</v>
      </c>
    </row>
    <row r="111" s="1" customFormat="1">
      <c r="B111" s="43"/>
      <c r="C111" s="71"/>
      <c r="D111" s="214" t="s">
        <v>215</v>
      </c>
      <c r="E111" s="71"/>
      <c r="F111" s="215" t="s">
        <v>252</v>
      </c>
      <c r="G111" s="71"/>
      <c r="H111" s="71"/>
      <c r="I111" s="186"/>
      <c r="J111" s="71"/>
      <c r="K111" s="71"/>
      <c r="L111" s="69"/>
      <c r="M111" s="216"/>
      <c r="N111" s="44"/>
      <c r="O111" s="44"/>
      <c r="P111" s="44"/>
      <c r="Q111" s="44"/>
      <c r="R111" s="44"/>
      <c r="S111" s="44"/>
      <c r="T111" s="92"/>
      <c r="AT111" s="21" t="s">
        <v>215</v>
      </c>
      <c r="AU111" s="21" t="s">
        <v>73</v>
      </c>
    </row>
    <row r="112" s="9" customFormat="1">
      <c r="B112" s="217"/>
      <c r="C112" s="218"/>
      <c r="D112" s="214" t="s">
        <v>217</v>
      </c>
      <c r="E112" s="219" t="s">
        <v>21</v>
      </c>
      <c r="F112" s="220" t="s">
        <v>226</v>
      </c>
      <c r="G112" s="218"/>
      <c r="H112" s="221">
        <v>3</v>
      </c>
      <c r="I112" s="222"/>
      <c r="J112" s="218"/>
      <c r="K112" s="218"/>
      <c r="L112" s="223"/>
      <c r="M112" s="224"/>
      <c r="N112" s="225"/>
      <c r="O112" s="225"/>
      <c r="P112" s="225"/>
      <c r="Q112" s="225"/>
      <c r="R112" s="225"/>
      <c r="S112" s="225"/>
      <c r="T112" s="226"/>
      <c r="AT112" s="227" t="s">
        <v>217</v>
      </c>
      <c r="AU112" s="227" t="s">
        <v>73</v>
      </c>
      <c r="AV112" s="9" t="s">
        <v>82</v>
      </c>
      <c r="AW112" s="9" t="s">
        <v>37</v>
      </c>
      <c r="AX112" s="9" t="s">
        <v>80</v>
      </c>
      <c r="AY112" s="227" t="s">
        <v>213</v>
      </c>
    </row>
    <row r="113" s="1" customFormat="1" ht="76.5" customHeight="1">
      <c r="B113" s="43"/>
      <c r="C113" s="202" t="s">
        <v>265</v>
      </c>
      <c r="D113" s="202" t="s">
        <v>207</v>
      </c>
      <c r="E113" s="203" t="s">
        <v>253</v>
      </c>
      <c r="F113" s="204" t="s">
        <v>254</v>
      </c>
      <c r="G113" s="205" t="s">
        <v>250</v>
      </c>
      <c r="H113" s="206">
        <v>4</v>
      </c>
      <c r="I113" s="207"/>
      <c r="J113" s="208">
        <f>ROUND(I113*H113,2)</f>
        <v>0</v>
      </c>
      <c r="K113" s="204" t="s">
        <v>211</v>
      </c>
      <c r="L113" s="69"/>
      <c r="M113" s="209" t="s">
        <v>21</v>
      </c>
      <c r="N113" s="210" t="s">
        <v>44</v>
      </c>
      <c r="O113" s="44"/>
      <c r="P113" s="211">
        <f>O113*H113</f>
        <v>0</v>
      </c>
      <c r="Q113" s="211">
        <v>0</v>
      </c>
      <c r="R113" s="211">
        <f>Q113*H113</f>
        <v>0</v>
      </c>
      <c r="S113" s="211">
        <v>0</v>
      </c>
      <c r="T113" s="212">
        <f>S113*H113</f>
        <v>0</v>
      </c>
      <c r="AR113" s="21" t="s">
        <v>212</v>
      </c>
      <c r="AT113" s="21" t="s">
        <v>207</v>
      </c>
      <c r="AU113" s="21" t="s">
        <v>73</v>
      </c>
      <c r="AY113" s="21" t="s">
        <v>213</v>
      </c>
      <c r="BE113" s="213">
        <f>IF(N113="základní",J113,0)</f>
        <v>0</v>
      </c>
      <c r="BF113" s="213">
        <f>IF(N113="snížená",J113,0)</f>
        <v>0</v>
      </c>
      <c r="BG113" s="213">
        <f>IF(N113="zákl. přenesená",J113,0)</f>
        <v>0</v>
      </c>
      <c r="BH113" s="213">
        <f>IF(N113="sníž. přenesená",J113,0)</f>
        <v>0</v>
      </c>
      <c r="BI113" s="213">
        <f>IF(N113="nulová",J113,0)</f>
        <v>0</v>
      </c>
      <c r="BJ113" s="21" t="s">
        <v>80</v>
      </c>
      <c r="BK113" s="213">
        <f>ROUND(I113*H113,2)</f>
        <v>0</v>
      </c>
      <c r="BL113" s="21" t="s">
        <v>212</v>
      </c>
      <c r="BM113" s="21" t="s">
        <v>430</v>
      </c>
    </row>
    <row r="114" s="1" customFormat="1">
      <c r="B114" s="43"/>
      <c r="C114" s="71"/>
      <c r="D114" s="214" t="s">
        <v>215</v>
      </c>
      <c r="E114" s="71"/>
      <c r="F114" s="215" t="s">
        <v>252</v>
      </c>
      <c r="G114" s="71"/>
      <c r="H114" s="71"/>
      <c r="I114" s="186"/>
      <c r="J114" s="71"/>
      <c r="K114" s="71"/>
      <c r="L114" s="69"/>
      <c r="M114" s="216"/>
      <c r="N114" s="44"/>
      <c r="O114" s="44"/>
      <c r="P114" s="44"/>
      <c r="Q114" s="44"/>
      <c r="R114" s="44"/>
      <c r="S114" s="44"/>
      <c r="T114" s="92"/>
      <c r="AT114" s="21" t="s">
        <v>215</v>
      </c>
      <c r="AU114" s="21" t="s">
        <v>73</v>
      </c>
    </row>
    <row r="115" s="9" customFormat="1">
      <c r="B115" s="217"/>
      <c r="C115" s="218"/>
      <c r="D115" s="214" t="s">
        <v>217</v>
      </c>
      <c r="E115" s="219" t="s">
        <v>21</v>
      </c>
      <c r="F115" s="220" t="s">
        <v>212</v>
      </c>
      <c r="G115" s="218"/>
      <c r="H115" s="221">
        <v>4</v>
      </c>
      <c r="I115" s="222"/>
      <c r="J115" s="218"/>
      <c r="K115" s="218"/>
      <c r="L115" s="223"/>
      <c r="M115" s="224"/>
      <c r="N115" s="225"/>
      <c r="O115" s="225"/>
      <c r="P115" s="225"/>
      <c r="Q115" s="225"/>
      <c r="R115" s="225"/>
      <c r="S115" s="225"/>
      <c r="T115" s="226"/>
      <c r="AT115" s="227" t="s">
        <v>217</v>
      </c>
      <c r="AU115" s="227" t="s">
        <v>73</v>
      </c>
      <c r="AV115" s="9" t="s">
        <v>82</v>
      </c>
      <c r="AW115" s="9" t="s">
        <v>37</v>
      </c>
      <c r="AX115" s="9" t="s">
        <v>80</v>
      </c>
      <c r="AY115" s="227" t="s">
        <v>213</v>
      </c>
    </row>
    <row r="116" s="1" customFormat="1" ht="76.5" customHeight="1">
      <c r="B116" s="43"/>
      <c r="C116" s="202" t="s">
        <v>270</v>
      </c>
      <c r="D116" s="202" t="s">
        <v>207</v>
      </c>
      <c r="E116" s="203" t="s">
        <v>257</v>
      </c>
      <c r="F116" s="204" t="s">
        <v>258</v>
      </c>
      <c r="G116" s="205" t="s">
        <v>250</v>
      </c>
      <c r="H116" s="206">
        <v>1</v>
      </c>
      <c r="I116" s="207"/>
      <c r="J116" s="208">
        <f>ROUND(I116*H116,2)</f>
        <v>0</v>
      </c>
      <c r="K116" s="204" t="s">
        <v>211</v>
      </c>
      <c r="L116" s="69"/>
      <c r="M116" s="209" t="s">
        <v>21</v>
      </c>
      <c r="N116" s="210" t="s">
        <v>44</v>
      </c>
      <c r="O116" s="44"/>
      <c r="P116" s="211">
        <f>O116*H116</f>
        <v>0</v>
      </c>
      <c r="Q116" s="211">
        <v>0</v>
      </c>
      <c r="R116" s="211">
        <f>Q116*H116</f>
        <v>0</v>
      </c>
      <c r="S116" s="211">
        <v>0</v>
      </c>
      <c r="T116" s="212">
        <f>S116*H116</f>
        <v>0</v>
      </c>
      <c r="AR116" s="21" t="s">
        <v>212</v>
      </c>
      <c r="AT116" s="21" t="s">
        <v>207</v>
      </c>
      <c r="AU116" s="21" t="s">
        <v>73</v>
      </c>
      <c r="AY116" s="21" t="s">
        <v>213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21" t="s">
        <v>80</v>
      </c>
      <c r="BK116" s="213">
        <f>ROUND(I116*H116,2)</f>
        <v>0</v>
      </c>
      <c r="BL116" s="21" t="s">
        <v>212</v>
      </c>
      <c r="BM116" s="21" t="s">
        <v>431</v>
      </c>
    </row>
    <row r="117" s="1" customFormat="1">
      <c r="B117" s="43"/>
      <c r="C117" s="71"/>
      <c r="D117" s="214" t="s">
        <v>215</v>
      </c>
      <c r="E117" s="71"/>
      <c r="F117" s="215" t="s">
        <v>252</v>
      </c>
      <c r="G117" s="71"/>
      <c r="H117" s="71"/>
      <c r="I117" s="186"/>
      <c r="J117" s="71"/>
      <c r="K117" s="71"/>
      <c r="L117" s="69"/>
      <c r="M117" s="216"/>
      <c r="N117" s="44"/>
      <c r="O117" s="44"/>
      <c r="P117" s="44"/>
      <c r="Q117" s="44"/>
      <c r="R117" s="44"/>
      <c r="S117" s="44"/>
      <c r="T117" s="92"/>
      <c r="AT117" s="21" t="s">
        <v>215</v>
      </c>
      <c r="AU117" s="21" t="s">
        <v>73</v>
      </c>
    </row>
    <row r="118" s="9" customFormat="1">
      <c r="B118" s="217"/>
      <c r="C118" s="218"/>
      <c r="D118" s="214" t="s">
        <v>217</v>
      </c>
      <c r="E118" s="219" t="s">
        <v>21</v>
      </c>
      <c r="F118" s="220" t="s">
        <v>80</v>
      </c>
      <c r="G118" s="218"/>
      <c r="H118" s="221">
        <v>1</v>
      </c>
      <c r="I118" s="222"/>
      <c r="J118" s="218"/>
      <c r="K118" s="218"/>
      <c r="L118" s="223"/>
      <c r="M118" s="224"/>
      <c r="N118" s="225"/>
      <c r="O118" s="225"/>
      <c r="P118" s="225"/>
      <c r="Q118" s="225"/>
      <c r="R118" s="225"/>
      <c r="S118" s="225"/>
      <c r="T118" s="226"/>
      <c r="AT118" s="227" t="s">
        <v>217</v>
      </c>
      <c r="AU118" s="227" t="s">
        <v>73</v>
      </c>
      <c r="AV118" s="9" t="s">
        <v>82</v>
      </c>
      <c r="AW118" s="9" t="s">
        <v>37</v>
      </c>
      <c r="AX118" s="9" t="s">
        <v>80</v>
      </c>
      <c r="AY118" s="227" t="s">
        <v>213</v>
      </c>
    </row>
    <row r="119" s="1" customFormat="1" ht="102" customHeight="1">
      <c r="B119" s="43"/>
      <c r="C119" s="202" t="s">
        <v>275</v>
      </c>
      <c r="D119" s="202" t="s">
        <v>207</v>
      </c>
      <c r="E119" s="203" t="s">
        <v>337</v>
      </c>
      <c r="F119" s="204" t="s">
        <v>338</v>
      </c>
      <c r="G119" s="205" t="s">
        <v>250</v>
      </c>
      <c r="H119" s="206">
        <v>2</v>
      </c>
      <c r="I119" s="207"/>
      <c r="J119" s="208">
        <f>ROUND(I119*H119,2)</f>
        <v>0</v>
      </c>
      <c r="K119" s="204" t="s">
        <v>211</v>
      </c>
      <c r="L119" s="69"/>
      <c r="M119" s="209" t="s">
        <v>21</v>
      </c>
      <c r="N119" s="210" t="s">
        <v>44</v>
      </c>
      <c r="O119" s="44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AR119" s="21" t="s">
        <v>212</v>
      </c>
      <c r="AT119" s="21" t="s">
        <v>207</v>
      </c>
      <c r="AU119" s="21" t="s">
        <v>73</v>
      </c>
      <c r="AY119" s="21" t="s">
        <v>213</v>
      </c>
      <c r="BE119" s="213">
        <f>IF(N119="základní",J119,0)</f>
        <v>0</v>
      </c>
      <c r="BF119" s="213">
        <f>IF(N119="snížená",J119,0)</f>
        <v>0</v>
      </c>
      <c r="BG119" s="213">
        <f>IF(N119="zákl. přenesená",J119,0)</f>
        <v>0</v>
      </c>
      <c r="BH119" s="213">
        <f>IF(N119="sníž. přenesená",J119,0)</f>
        <v>0</v>
      </c>
      <c r="BI119" s="213">
        <f>IF(N119="nulová",J119,0)</f>
        <v>0</v>
      </c>
      <c r="BJ119" s="21" t="s">
        <v>80</v>
      </c>
      <c r="BK119" s="213">
        <f>ROUND(I119*H119,2)</f>
        <v>0</v>
      </c>
      <c r="BL119" s="21" t="s">
        <v>212</v>
      </c>
      <c r="BM119" s="21" t="s">
        <v>432</v>
      </c>
    </row>
    <row r="120" s="1" customFormat="1">
      <c r="B120" s="43"/>
      <c r="C120" s="71"/>
      <c r="D120" s="214" t="s">
        <v>215</v>
      </c>
      <c r="E120" s="71"/>
      <c r="F120" s="215" t="s">
        <v>340</v>
      </c>
      <c r="G120" s="71"/>
      <c r="H120" s="71"/>
      <c r="I120" s="186"/>
      <c r="J120" s="71"/>
      <c r="K120" s="71"/>
      <c r="L120" s="69"/>
      <c r="M120" s="216"/>
      <c r="N120" s="44"/>
      <c r="O120" s="44"/>
      <c r="P120" s="44"/>
      <c r="Q120" s="44"/>
      <c r="R120" s="44"/>
      <c r="S120" s="44"/>
      <c r="T120" s="92"/>
      <c r="AT120" s="21" t="s">
        <v>215</v>
      </c>
      <c r="AU120" s="21" t="s">
        <v>73</v>
      </c>
    </row>
    <row r="121" s="9" customFormat="1">
      <c r="B121" s="217"/>
      <c r="C121" s="218"/>
      <c r="D121" s="214" t="s">
        <v>217</v>
      </c>
      <c r="E121" s="219" t="s">
        <v>21</v>
      </c>
      <c r="F121" s="220" t="s">
        <v>82</v>
      </c>
      <c r="G121" s="218"/>
      <c r="H121" s="221">
        <v>2</v>
      </c>
      <c r="I121" s="222"/>
      <c r="J121" s="218"/>
      <c r="K121" s="218"/>
      <c r="L121" s="223"/>
      <c r="M121" s="224"/>
      <c r="N121" s="225"/>
      <c r="O121" s="225"/>
      <c r="P121" s="225"/>
      <c r="Q121" s="225"/>
      <c r="R121" s="225"/>
      <c r="S121" s="225"/>
      <c r="T121" s="226"/>
      <c r="AT121" s="227" t="s">
        <v>217</v>
      </c>
      <c r="AU121" s="227" t="s">
        <v>73</v>
      </c>
      <c r="AV121" s="9" t="s">
        <v>82</v>
      </c>
      <c r="AW121" s="9" t="s">
        <v>37</v>
      </c>
      <c r="AX121" s="9" t="s">
        <v>80</v>
      </c>
      <c r="AY121" s="227" t="s">
        <v>213</v>
      </c>
    </row>
    <row r="122" s="1" customFormat="1" ht="76.5" customHeight="1">
      <c r="B122" s="43"/>
      <c r="C122" s="202" t="s">
        <v>279</v>
      </c>
      <c r="D122" s="202" t="s">
        <v>207</v>
      </c>
      <c r="E122" s="203" t="s">
        <v>260</v>
      </c>
      <c r="F122" s="204" t="s">
        <v>261</v>
      </c>
      <c r="G122" s="205" t="s">
        <v>221</v>
      </c>
      <c r="H122" s="206">
        <v>680</v>
      </c>
      <c r="I122" s="207"/>
      <c r="J122" s="208">
        <f>ROUND(I122*H122,2)</f>
        <v>0</v>
      </c>
      <c r="K122" s="204" t="s">
        <v>211</v>
      </c>
      <c r="L122" s="69"/>
      <c r="M122" s="209" t="s">
        <v>21</v>
      </c>
      <c r="N122" s="210" t="s">
        <v>44</v>
      </c>
      <c r="O122" s="44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AR122" s="21" t="s">
        <v>212</v>
      </c>
      <c r="AT122" s="21" t="s">
        <v>207</v>
      </c>
      <c r="AU122" s="21" t="s">
        <v>73</v>
      </c>
      <c r="AY122" s="21" t="s">
        <v>213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21" t="s">
        <v>80</v>
      </c>
      <c r="BK122" s="213">
        <f>ROUND(I122*H122,2)</f>
        <v>0</v>
      </c>
      <c r="BL122" s="21" t="s">
        <v>212</v>
      </c>
      <c r="BM122" s="21" t="s">
        <v>433</v>
      </c>
    </row>
    <row r="123" s="1" customFormat="1">
      <c r="B123" s="43"/>
      <c r="C123" s="71"/>
      <c r="D123" s="214" t="s">
        <v>215</v>
      </c>
      <c r="E123" s="71"/>
      <c r="F123" s="215" t="s">
        <v>263</v>
      </c>
      <c r="G123" s="71"/>
      <c r="H123" s="71"/>
      <c r="I123" s="186"/>
      <c r="J123" s="71"/>
      <c r="K123" s="71"/>
      <c r="L123" s="69"/>
      <c r="M123" s="216"/>
      <c r="N123" s="44"/>
      <c r="O123" s="44"/>
      <c r="P123" s="44"/>
      <c r="Q123" s="44"/>
      <c r="R123" s="44"/>
      <c r="S123" s="44"/>
      <c r="T123" s="92"/>
      <c r="AT123" s="21" t="s">
        <v>215</v>
      </c>
      <c r="AU123" s="21" t="s">
        <v>73</v>
      </c>
    </row>
    <row r="124" s="9" customFormat="1">
      <c r="B124" s="217"/>
      <c r="C124" s="218"/>
      <c r="D124" s="214" t="s">
        <v>217</v>
      </c>
      <c r="E124" s="219" t="s">
        <v>21</v>
      </c>
      <c r="F124" s="220" t="s">
        <v>378</v>
      </c>
      <c r="G124" s="218"/>
      <c r="H124" s="221">
        <v>680</v>
      </c>
      <c r="I124" s="222"/>
      <c r="J124" s="218"/>
      <c r="K124" s="218"/>
      <c r="L124" s="223"/>
      <c r="M124" s="224"/>
      <c r="N124" s="225"/>
      <c r="O124" s="225"/>
      <c r="P124" s="225"/>
      <c r="Q124" s="225"/>
      <c r="R124" s="225"/>
      <c r="S124" s="225"/>
      <c r="T124" s="226"/>
      <c r="AT124" s="227" t="s">
        <v>217</v>
      </c>
      <c r="AU124" s="227" t="s">
        <v>73</v>
      </c>
      <c r="AV124" s="9" t="s">
        <v>82</v>
      </c>
      <c r="AW124" s="9" t="s">
        <v>37</v>
      </c>
      <c r="AX124" s="9" t="s">
        <v>80</v>
      </c>
      <c r="AY124" s="227" t="s">
        <v>213</v>
      </c>
    </row>
    <row r="125" s="1" customFormat="1" ht="63.75" customHeight="1">
      <c r="B125" s="43"/>
      <c r="C125" s="202" t="s">
        <v>10</v>
      </c>
      <c r="D125" s="202" t="s">
        <v>207</v>
      </c>
      <c r="E125" s="203" t="s">
        <v>266</v>
      </c>
      <c r="F125" s="204" t="s">
        <v>267</v>
      </c>
      <c r="G125" s="205" t="s">
        <v>250</v>
      </c>
      <c r="H125" s="206">
        <v>2</v>
      </c>
      <c r="I125" s="207"/>
      <c r="J125" s="208">
        <f>ROUND(I125*H125,2)</f>
        <v>0</v>
      </c>
      <c r="K125" s="204" t="s">
        <v>211</v>
      </c>
      <c r="L125" s="69"/>
      <c r="M125" s="209" t="s">
        <v>21</v>
      </c>
      <c r="N125" s="210" t="s">
        <v>44</v>
      </c>
      <c r="O125" s="44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AR125" s="21" t="s">
        <v>212</v>
      </c>
      <c r="AT125" s="21" t="s">
        <v>207</v>
      </c>
      <c r="AU125" s="21" t="s">
        <v>73</v>
      </c>
      <c r="AY125" s="21" t="s">
        <v>213</v>
      </c>
      <c r="BE125" s="213">
        <f>IF(N125="základní",J125,0)</f>
        <v>0</v>
      </c>
      <c r="BF125" s="213">
        <f>IF(N125="snížená",J125,0)</f>
        <v>0</v>
      </c>
      <c r="BG125" s="213">
        <f>IF(N125="zákl. přenesená",J125,0)</f>
        <v>0</v>
      </c>
      <c r="BH125" s="213">
        <f>IF(N125="sníž. přenesená",J125,0)</f>
        <v>0</v>
      </c>
      <c r="BI125" s="213">
        <f>IF(N125="nulová",J125,0)</f>
        <v>0</v>
      </c>
      <c r="BJ125" s="21" t="s">
        <v>80</v>
      </c>
      <c r="BK125" s="213">
        <f>ROUND(I125*H125,2)</f>
        <v>0</v>
      </c>
      <c r="BL125" s="21" t="s">
        <v>212</v>
      </c>
      <c r="BM125" s="21" t="s">
        <v>434</v>
      </c>
    </row>
    <row r="126" s="1" customFormat="1">
      <c r="B126" s="43"/>
      <c r="C126" s="71"/>
      <c r="D126" s="214" t="s">
        <v>215</v>
      </c>
      <c r="E126" s="71"/>
      <c r="F126" s="215" t="s">
        <v>269</v>
      </c>
      <c r="G126" s="71"/>
      <c r="H126" s="71"/>
      <c r="I126" s="186"/>
      <c r="J126" s="71"/>
      <c r="K126" s="71"/>
      <c r="L126" s="69"/>
      <c r="M126" s="216"/>
      <c r="N126" s="44"/>
      <c r="O126" s="44"/>
      <c r="P126" s="44"/>
      <c r="Q126" s="44"/>
      <c r="R126" s="44"/>
      <c r="S126" s="44"/>
      <c r="T126" s="92"/>
      <c r="AT126" s="21" t="s">
        <v>215</v>
      </c>
      <c r="AU126" s="21" t="s">
        <v>73</v>
      </c>
    </row>
    <row r="127" s="9" customFormat="1">
      <c r="B127" s="217"/>
      <c r="C127" s="218"/>
      <c r="D127" s="214" t="s">
        <v>217</v>
      </c>
      <c r="E127" s="219" t="s">
        <v>21</v>
      </c>
      <c r="F127" s="220" t="s">
        <v>82</v>
      </c>
      <c r="G127" s="218"/>
      <c r="H127" s="221">
        <v>2</v>
      </c>
      <c r="I127" s="222"/>
      <c r="J127" s="218"/>
      <c r="K127" s="218"/>
      <c r="L127" s="223"/>
      <c r="M127" s="224"/>
      <c r="N127" s="225"/>
      <c r="O127" s="225"/>
      <c r="P127" s="225"/>
      <c r="Q127" s="225"/>
      <c r="R127" s="225"/>
      <c r="S127" s="225"/>
      <c r="T127" s="226"/>
      <c r="AT127" s="227" t="s">
        <v>217</v>
      </c>
      <c r="AU127" s="227" t="s">
        <v>73</v>
      </c>
      <c r="AV127" s="9" t="s">
        <v>82</v>
      </c>
      <c r="AW127" s="9" t="s">
        <v>37</v>
      </c>
      <c r="AX127" s="9" t="s">
        <v>80</v>
      </c>
      <c r="AY127" s="227" t="s">
        <v>213</v>
      </c>
    </row>
    <row r="128" s="1" customFormat="1" ht="16.5" customHeight="1">
      <c r="B128" s="43"/>
      <c r="C128" s="202" t="s">
        <v>290</v>
      </c>
      <c r="D128" s="202" t="s">
        <v>207</v>
      </c>
      <c r="E128" s="203" t="s">
        <v>344</v>
      </c>
      <c r="F128" s="204" t="s">
        <v>345</v>
      </c>
      <c r="G128" s="205" t="s">
        <v>210</v>
      </c>
      <c r="H128" s="206">
        <v>1</v>
      </c>
      <c r="I128" s="207"/>
      <c r="J128" s="208">
        <f>ROUND(I128*H128,2)</f>
        <v>0</v>
      </c>
      <c r="K128" s="204" t="s">
        <v>211</v>
      </c>
      <c r="L128" s="69"/>
      <c r="M128" s="209" t="s">
        <v>21</v>
      </c>
      <c r="N128" s="210" t="s">
        <v>44</v>
      </c>
      <c r="O128" s="44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AR128" s="21" t="s">
        <v>212</v>
      </c>
      <c r="AT128" s="21" t="s">
        <v>207</v>
      </c>
      <c r="AU128" s="21" t="s">
        <v>73</v>
      </c>
      <c r="AY128" s="21" t="s">
        <v>213</v>
      </c>
      <c r="BE128" s="213">
        <f>IF(N128="základní",J128,0)</f>
        <v>0</v>
      </c>
      <c r="BF128" s="213">
        <f>IF(N128="snížená",J128,0)</f>
        <v>0</v>
      </c>
      <c r="BG128" s="213">
        <f>IF(N128="zákl. přenesená",J128,0)</f>
        <v>0</v>
      </c>
      <c r="BH128" s="213">
        <f>IF(N128="sníž. přenesená",J128,0)</f>
        <v>0</v>
      </c>
      <c r="BI128" s="213">
        <f>IF(N128="nulová",J128,0)</f>
        <v>0</v>
      </c>
      <c r="BJ128" s="21" t="s">
        <v>80</v>
      </c>
      <c r="BK128" s="213">
        <f>ROUND(I128*H128,2)</f>
        <v>0</v>
      </c>
      <c r="BL128" s="21" t="s">
        <v>212</v>
      </c>
      <c r="BM128" s="21" t="s">
        <v>435</v>
      </c>
    </row>
    <row r="129" s="10" customFormat="1">
      <c r="B129" s="228"/>
      <c r="C129" s="229"/>
      <c r="D129" s="214" t="s">
        <v>217</v>
      </c>
      <c r="E129" s="230" t="s">
        <v>21</v>
      </c>
      <c r="F129" s="231" t="s">
        <v>347</v>
      </c>
      <c r="G129" s="229"/>
      <c r="H129" s="230" t="s">
        <v>21</v>
      </c>
      <c r="I129" s="232"/>
      <c r="J129" s="229"/>
      <c r="K129" s="229"/>
      <c r="L129" s="233"/>
      <c r="M129" s="234"/>
      <c r="N129" s="235"/>
      <c r="O129" s="235"/>
      <c r="P129" s="235"/>
      <c r="Q129" s="235"/>
      <c r="R129" s="235"/>
      <c r="S129" s="235"/>
      <c r="T129" s="236"/>
      <c r="AT129" s="237" t="s">
        <v>217</v>
      </c>
      <c r="AU129" s="237" t="s">
        <v>73</v>
      </c>
      <c r="AV129" s="10" t="s">
        <v>80</v>
      </c>
      <c r="AW129" s="10" t="s">
        <v>37</v>
      </c>
      <c r="AX129" s="10" t="s">
        <v>73</v>
      </c>
      <c r="AY129" s="237" t="s">
        <v>213</v>
      </c>
    </row>
    <row r="130" s="9" customFormat="1">
      <c r="B130" s="217"/>
      <c r="C130" s="218"/>
      <c r="D130" s="214" t="s">
        <v>217</v>
      </c>
      <c r="E130" s="219" t="s">
        <v>21</v>
      </c>
      <c r="F130" s="220" t="s">
        <v>80</v>
      </c>
      <c r="G130" s="218"/>
      <c r="H130" s="221">
        <v>1</v>
      </c>
      <c r="I130" s="222"/>
      <c r="J130" s="218"/>
      <c r="K130" s="218"/>
      <c r="L130" s="223"/>
      <c r="M130" s="224"/>
      <c r="N130" s="225"/>
      <c r="O130" s="225"/>
      <c r="P130" s="225"/>
      <c r="Q130" s="225"/>
      <c r="R130" s="225"/>
      <c r="S130" s="225"/>
      <c r="T130" s="226"/>
      <c r="AT130" s="227" t="s">
        <v>217</v>
      </c>
      <c r="AU130" s="227" t="s">
        <v>73</v>
      </c>
      <c r="AV130" s="9" t="s">
        <v>82</v>
      </c>
      <c r="AW130" s="9" t="s">
        <v>37</v>
      </c>
      <c r="AX130" s="9" t="s">
        <v>80</v>
      </c>
      <c r="AY130" s="227" t="s">
        <v>213</v>
      </c>
    </row>
    <row r="131" s="1" customFormat="1" ht="25.5" customHeight="1">
      <c r="B131" s="43"/>
      <c r="C131" s="202" t="s">
        <v>295</v>
      </c>
      <c r="D131" s="202" t="s">
        <v>207</v>
      </c>
      <c r="E131" s="203" t="s">
        <v>348</v>
      </c>
      <c r="F131" s="204" t="s">
        <v>349</v>
      </c>
      <c r="G131" s="205" t="s">
        <v>210</v>
      </c>
      <c r="H131" s="206">
        <v>1</v>
      </c>
      <c r="I131" s="207"/>
      <c r="J131" s="208">
        <f>ROUND(I131*H131,2)</f>
        <v>0</v>
      </c>
      <c r="K131" s="204" t="s">
        <v>211</v>
      </c>
      <c r="L131" s="69"/>
      <c r="M131" s="209" t="s">
        <v>21</v>
      </c>
      <c r="N131" s="210" t="s">
        <v>44</v>
      </c>
      <c r="O131" s="44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AR131" s="21" t="s">
        <v>212</v>
      </c>
      <c r="AT131" s="21" t="s">
        <v>207</v>
      </c>
      <c r="AU131" s="21" t="s">
        <v>73</v>
      </c>
      <c r="AY131" s="21" t="s">
        <v>213</v>
      </c>
      <c r="BE131" s="213">
        <f>IF(N131="základní",J131,0)</f>
        <v>0</v>
      </c>
      <c r="BF131" s="213">
        <f>IF(N131="snížená",J131,0)</f>
        <v>0</v>
      </c>
      <c r="BG131" s="213">
        <f>IF(N131="zákl. přenesená",J131,0)</f>
        <v>0</v>
      </c>
      <c r="BH131" s="213">
        <f>IF(N131="sníž. přenesená",J131,0)</f>
        <v>0</v>
      </c>
      <c r="BI131" s="213">
        <f>IF(N131="nulová",J131,0)</f>
        <v>0</v>
      </c>
      <c r="BJ131" s="21" t="s">
        <v>80</v>
      </c>
      <c r="BK131" s="213">
        <f>ROUND(I131*H131,2)</f>
        <v>0</v>
      </c>
      <c r="BL131" s="21" t="s">
        <v>212</v>
      </c>
      <c r="BM131" s="21" t="s">
        <v>436</v>
      </c>
    </row>
    <row r="132" s="10" customFormat="1">
      <c r="B132" s="228"/>
      <c r="C132" s="229"/>
      <c r="D132" s="214" t="s">
        <v>217</v>
      </c>
      <c r="E132" s="230" t="s">
        <v>21</v>
      </c>
      <c r="F132" s="231" t="s">
        <v>347</v>
      </c>
      <c r="G132" s="229"/>
      <c r="H132" s="230" t="s">
        <v>21</v>
      </c>
      <c r="I132" s="232"/>
      <c r="J132" s="229"/>
      <c r="K132" s="229"/>
      <c r="L132" s="233"/>
      <c r="M132" s="234"/>
      <c r="N132" s="235"/>
      <c r="O132" s="235"/>
      <c r="P132" s="235"/>
      <c r="Q132" s="235"/>
      <c r="R132" s="235"/>
      <c r="S132" s="235"/>
      <c r="T132" s="236"/>
      <c r="AT132" s="237" t="s">
        <v>217</v>
      </c>
      <c r="AU132" s="237" t="s">
        <v>73</v>
      </c>
      <c r="AV132" s="10" t="s">
        <v>80</v>
      </c>
      <c r="AW132" s="10" t="s">
        <v>37</v>
      </c>
      <c r="AX132" s="10" t="s">
        <v>73</v>
      </c>
      <c r="AY132" s="237" t="s">
        <v>213</v>
      </c>
    </row>
    <row r="133" s="9" customFormat="1">
      <c r="B133" s="217"/>
      <c r="C133" s="218"/>
      <c r="D133" s="214" t="s">
        <v>217</v>
      </c>
      <c r="E133" s="219" t="s">
        <v>21</v>
      </c>
      <c r="F133" s="220" t="s">
        <v>80</v>
      </c>
      <c r="G133" s="218"/>
      <c r="H133" s="221">
        <v>1</v>
      </c>
      <c r="I133" s="222"/>
      <c r="J133" s="218"/>
      <c r="K133" s="218"/>
      <c r="L133" s="223"/>
      <c r="M133" s="224"/>
      <c r="N133" s="225"/>
      <c r="O133" s="225"/>
      <c r="P133" s="225"/>
      <c r="Q133" s="225"/>
      <c r="R133" s="225"/>
      <c r="S133" s="225"/>
      <c r="T133" s="226"/>
      <c r="AT133" s="227" t="s">
        <v>217</v>
      </c>
      <c r="AU133" s="227" t="s">
        <v>73</v>
      </c>
      <c r="AV133" s="9" t="s">
        <v>82</v>
      </c>
      <c r="AW133" s="9" t="s">
        <v>37</v>
      </c>
      <c r="AX133" s="9" t="s">
        <v>80</v>
      </c>
      <c r="AY133" s="227" t="s">
        <v>213</v>
      </c>
    </row>
    <row r="134" s="1" customFormat="1" ht="38.25" customHeight="1">
      <c r="B134" s="43"/>
      <c r="C134" s="202" t="s">
        <v>274</v>
      </c>
      <c r="D134" s="202" t="s">
        <v>207</v>
      </c>
      <c r="E134" s="203" t="s">
        <v>271</v>
      </c>
      <c r="F134" s="204" t="s">
        <v>272</v>
      </c>
      <c r="G134" s="205" t="s">
        <v>210</v>
      </c>
      <c r="H134" s="206">
        <v>7</v>
      </c>
      <c r="I134" s="207"/>
      <c r="J134" s="208">
        <f>ROUND(I134*H134,2)</f>
        <v>0</v>
      </c>
      <c r="K134" s="204" t="s">
        <v>211</v>
      </c>
      <c r="L134" s="69"/>
      <c r="M134" s="209" t="s">
        <v>21</v>
      </c>
      <c r="N134" s="210" t="s">
        <v>44</v>
      </c>
      <c r="O134" s="44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AR134" s="21" t="s">
        <v>212</v>
      </c>
      <c r="AT134" s="21" t="s">
        <v>207</v>
      </c>
      <c r="AU134" s="21" t="s">
        <v>73</v>
      </c>
      <c r="AY134" s="21" t="s">
        <v>213</v>
      </c>
      <c r="BE134" s="213">
        <f>IF(N134="základní",J134,0)</f>
        <v>0</v>
      </c>
      <c r="BF134" s="213">
        <f>IF(N134="snížená",J134,0)</f>
        <v>0</v>
      </c>
      <c r="BG134" s="213">
        <f>IF(N134="zákl. přenesená",J134,0)</f>
        <v>0</v>
      </c>
      <c r="BH134" s="213">
        <f>IF(N134="sníž. přenesená",J134,0)</f>
        <v>0</v>
      </c>
      <c r="BI134" s="213">
        <f>IF(N134="nulová",J134,0)</f>
        <v>0</v>
      </c>
      <c r="BJ134" s="21" t="s">
        <v>80</v>
      </c>
      <c r="BK134" s="213">
        <f>ROUND(I134*H134,2)</f>
        <v>0</v>
      </c>
      <c r="BL134" s="21" t="s">
        <v>212</v>
      </c>
      <c r="BM134" s="21" t="s">
        <v>437</v>
      </c>
    </row>
    <row r="135" s="9" customFormat="1">
      <c r="B135" s="217"/>
      <c r="C135" s="218"/>
      <c r="D135" s="214" t="s">
        <v>217</v>
      </c>
      <c r="E135" s="219" t="s">
        <v>21</v>
      </c>
      <c r="F135" s="220" t="s">
        <v>247</v>
      </c>
      <c r="G135" s="218"/>
      <c r="H135" s="221">
        <v>7</v>
      </c>
      <c r="I135" s="222"/>
      <c r="J135" s="218"/>
      <c r="K135" s="218"/>
      <c r="L135" s="223"/>
      <c r="M135" s="224"/>
      <c r="N135" s="225"/>
      <c r="O135" s="225"/>
      <c r="P135" s="225"/>
      <c r="Q135" s="225"/>
      <c r="R135" s="225"/>
      <c r="S135" s="225"/>
      <c r="T135" s="226"/>
      <c r="AT135" s="227" t="s">
        <v>217</v>
      </c>
      <c r="AU135" s="227" t="s">
        <v>73</v>
      </c>
      <c r="AV135" s="9" t="s">
        <v>82</v>
      </c>
      <c r="AW135" s="9" t="s">
        <v>37</v>
      </c>
      <c r="AX135" s="9" t="s">
        <v>80</v>
      </c>
      <c r="AY135" s="227" t="s">
        <v>213</v>
      </c>
    </row>
    <row r="136" s="1" customFormat="1" ht="25.5" customHeight="1">
      <c r="B136" s="43"/>
      <c r="C136" s="202" t="s">
        <v>352</v>
      </c>
      <c r="D136" s="202" t="s">
        <v>207</v>
      </c>
      <c r="E136" s="203" t="s">
        <v>276</v>
      </c>
      <c r="F136" s="204" t="s">
        <v>277</v>
      </c>
      <c r="G136" s="205" t="s">
        <v>210</v>
      </c>
      <c r="H136" s="206">
        <v>7</v>
      </c>
      <c r="I136" s="207"/>
      <c r="J136" s="208">
        <f>ROUND(I136*H136,2)</f>
        <v>0</v>
      </c>
      <c r="K136" s="204" t="s">
        <v>211</v>
      </c>
      <c r="L136" s="69"/>
      <c r="M136" s="209" t="s">
        <v>21</v>
      </c>
      <c r="N136" s="210" t="s">
        <v>44</v>
      </c>
      <c r="O136" s="44"/>
      <c r="P136" s="211">
        <f>O136*H136</f>
        <v>0</v>
      </c>
      <c r="Q136" s="211">
        <v>0</v>
      </c>
      <c r="R136" s="211">
        <f>Q136*H136</f>
        <v>0</v>
      </c>
      <c r="S136" s="211">
        <v>0</v>
      </c>
      <c r="T136" s="212">
        <f>S136*H136</f>
        <v>0</v>
      </c>
      <c r="AR136" s="21" t="s">
        <v>212</v>
      </c>
      <c r="AT136" s="21" t="s">
        <v>207</v>
      </c>
      <c r="AU136" s="21" t="s">
        <v>73</v>
      </c>
      <c r="AY136" s="21" t="s">
        <v>213</v>
      </c>
      <c r="BE136" s="213">
        <f>IF(N136="základní",J136,0)</f>
        <v>0</v>
      </c>
      <c r="BF136" s="213">
        <f>IF(N136="snížená",J136,0)</f>
        <v>0</v>
      </c>
      <c r="BG136" s="213">
        <f>IF(N136="zákl. přenesená",J136,0)</f>
        <v>0</v>
      </c>
      <c r="BH136" s="213">
        <f>IF(N136="sníž. přenesená",J136,0)</f>
        <v>0</v>
      </c>
      <c r="BI136" s="213">
        <f>IF(N136="nulová",J136,0)</f>
        <v>0</v>
      </c>
      <c r="BJ136" s="21" t="s">
        <v>80</v>
      </c>
      <c r="BK136" s="213">
        <f>ROUND(I136*H136,2)</f>
        <v>0</v>
      </c>
      <c r="BL136" s="21" t="s">
        <v>212</v>
      </c>
      <c r="BM136" s="21" t="s">
        <v>438</v>
      </c>
    </row>
    <row r="137" s="9" customFormat="1">
      <c r="B137" s="217"/>
      <c r="C137" s="218"/>
      <c r="D137" s="214" t="s">
        <v>217</v>
      </c>
      <c r="E137" s="219" t="s">
        <v>21</v>
      </c>
      <c r="F137" s="220" t="s">
        <v>247</v>
      </c>
      <c r="G137" s="218"/>
      <c r="H137" s="221">
        <v>7</v>
      </c>
      <c r="I137" s="222"/>
      <c r="J137" s="218"/>
      <c r="K137" s="218"/>
      <c r="L137" s="223"/>
      <c r="M137" s="224"/>
      <c r="N137" s="225"/>
      <c r="O137" s="225"/>
      <c r="P137" s="225"/>
      <c r="Q137" s="225"/>
      <c r="R137" s="225"/>
      <c r="S137" s="225"/>
      <c r="T137" s="226"/>
      <c r="AT137" s="227" t="s">
        <v>217</v>
      </c>
      <c r="AU137" s="227" t="s">
        <v>73</v>
      </c>
      <c r="AV137" s="9" t="s">
        <v>82</v>
      </c>
      <c r="AW137" s="9" t="s">
        <v>37</v>
      </c>
      <c r="AX137" s="9" t="s">
        <v>80</v>
      </c>
      <c r="AY137" s="227" t="s">
        <v>213</v>
      </c>
    </row>
    <row r="138" s="1" customFormat="1" ht="38.25" customHeight="1">
      <c r="B138" s="43"/>
      <c r="C138" s="202" t="s">
        <v>354</v>
      </c>
      <c r="D138" s="202" t="s">
        <v>207</v>
      </c>
      <c r="E138" s="203" t="s">
        <v>291</v>
      </c>
      <c r="F138" s="204" t="s">
        <v>292</v>
      </c>
      <c r="G138" s="205" t="s">
        <v>210</v>
      </c>
      <c r="H138" s="206">
        <v>24</v>
      </c>
      <c r="I138" s="207"/>
      <c r="J138" s="208">
        <f>ROUND(I138*H138,2)</f>
        <v>0</v>
      </c>
      <c r="K138" s="204" t="s">
        <v>211</v>
      </c>
      <c r="L138" s="69"/>
      <c r="M138" s="209" t="s">
        <v>21</v>
      </c>
      <c r="N138" s="210" t="s">
        <v>44</v>
      </c>
      <c r="O138" s="44"/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AR138" s="21" t="s">
        <v>212</v>
      </c>
      <c r="AT138" s="21" t="s">
        <v>207</v>
      </c>
      <c r="AU138" s="21" t="s">
        <v>73</v>
      </c>
      <c r="AY138" s="21" t="s">
        <v>213</v>
      </c>
      <c r="BE138" s="213">
        <f>IF(N138="základní",J138,0)</f>
        <v>0</v>
      </c>
      <c r="BF138" s="213">
        <f>IF(N138="snížená",J138,0)</f>
        <v>0</v>
      </c>
      <c r="BG138" s="213">
        <f>IF(N138="zákl. přenesená",J138,0)</f>
        <v>0</v>
      </c>
      <c r="BH138" s="213">
        <f>IF(N138="sníž. přenesená",J138,0)</f>
        <v>0</v>
      </c>
      <c r="BI138" s="213">
        <f>IF(N138="nulová",J138,0)</f>
        <v>0</v>
      </c>
      <c r="BJ138" s="21" t="s">
        <v>80</v>
      </c>
      <c r="BK138" s="213">
        <f>ROUND(I138*H138,2)</f>
        <v>0</v>
      </c>
      <c r="BL138" s="21" t="s">
        <v>212</v>
      </c>
      <c r="BM138" s="21" t="s">
        <v>439</v>
      </c>
    </row>
    <row r="139" s="1" customFormat="1">
      <c r="B139" s="43"/>
      <c r="C139" s="71"/>
      <c r="D139" s="214" t="s">
        <v>215</v>
      </c>
      <c r="E139" s="71"/>
      <c r="F139" s="215" t="s">
        <v>216</v>
      </c>
      <c r="G139" s="71"/>
      <c r="H139" s="71"/>
      <c r="I139" s="186"/>
      <c r="J139" s="71"/>
      <c r="K139" s="71"/>
      <c r="L139" s="69"/>
      <c r="M139" s="216"/>
      <c r="N139" s="44"/>
      <c r="O139" s="44"/>
      <c r="P139" s="44"/>
      <c r="Q139" s="44"/>
      <c r="R139" s="44"/>
      <c r="S139" s="44"/>
      <c r="T139" s="92"/>
      <c r="AT139" s="21" t="s">
        <v>215</v>
      </c>
      <c r="AU139" s="21" t="s">
        <v>73</v>
      </c>
    </row>
    <row r="140" s="9" customFormat="1">
      <c r="B140" s="217"/>
      <c r="C140" s="218"/>
      <c r="D140" s="214" t="s">
        <v>217</v>
      </c>
      <c r="E140" s="219" t="s">
        <v>21</v>
      </c>
      <c r="F140" s="220" t="s">
        <v>218</v>
      </c>
      <c r="G140" s="218"/>
      <c r="H140" s="221">
        <v>24</v>
      </c>
      <c r="I140" s="222"/>
      <c r="J140" s="218"/>
      <c r="K140" s="218"/>
      <c r="L140" s="223"/>
      <c r="M140" s="224"/>
      <c r="N140" s="225"/>
      <c r="O140" s="225"/>
      <c r="P140" s="225"/>
      <c r="Q140" s="225"/>
      <c r="R140" s="225"/>
      <c r="S140" s="225"/>
      <c r="T140" s="226"/>
      <c r="AT140" s="227" t="s">
        <v>217</v>
      </c>
      <c r="AU140" s="227" t="s">
        <v>73</v>
      </c>
      <c r="AV140" s="9" t="s">
        <v>82</v>
      </c>
      <c r="AW140" s="9" t="s">
        <v>37</v>
      </c>
      <c r="AX140" s="9" t="s">
        <v>80</v>
      </c>
      <c r="AY140" s="227" t="s">
        <v>213</v>
      </c>
    </row>
    <row r="141" s="1" customFormat="1" ht="63.75" customHeight="1">
      <c r="B141" s="43"/>
      <c r="C141" s="202" t="s">
        <v>9</v>
      </c>
      <c r="D141" s="202" t="s">
        <v>207</v>
      </c>
      <c r="E141" s="203" t="s">
        <v>296</v>
      </c>
      <c r="F141" s="204" t="s">
        <v>297</v>
      </c>
      <c r="G141" s="205" t="s">
        <v>298</v>
      </c>
      <c r="H141" s="206">
        <v>15.595000000000001</v>
      </c>
      <c r="I141" s="207"/>
      <c r="J141" s="208">
        <f>ROUND(I141*H141,2)</f>
        <v>0</v>
      </c>
      <c r="K141" s="204" t="s">
        <v>211</v>
      </c>
      <c r="L141" s="69"/>
      <c r="M141" s="209" t="s">
        <v>21</v>
      </c>
      <c r="N141" s="210" t="s">
        <v>44</v>
      </c>
      <c r="O141" s="44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AR141" s="21" t="s">
        <v>212</v>
      </c>
      <c r="AT141" s="21" t="s">
        <v>207</v>
      </c>
      <c r="AU141" s="21" t="s">
        <v>73</v>
      </c>
      <c r="AY141" s="21" t="s">
        <v>213</v>
      </c>
      <c r="BE141" s="213">
        <f>IF(N141="základní",J141,0)</f>
        <v>0</v>
      </c>
      <c r="BF141" s="213">
        <f>IF(N141="snížená",J141,0)</f>
        <v>0</v>
      </c>
      <c r="BG141" s="213">
        <f>IF(N141="zákl. přenesená",J141,0)</f>
        <v>0</v>
      </c>
      <c r="BH141" s="213">
        <f>IF(N141="sníž. přenesená",J141,0)</f>
        <v>0</v>
      </c>
      <c r="BI141" s="213">
        <f>IF(N141="nulová",J141,0)</f>
        <v>0</v>
      </c>
      <c r="BJ141" s="21" t="s">
        <v>80</v>
      </c>
      <c r="BK141" s="213">
        <f>ROUND(I141*H141,2)</f>
        <v>0</v>
      </c>
      <c r="BL141" s="21" t="s">
        <v>212</v>
      </c>
      <c r="BM141" s="21" t="s">
        <v>440</v>
      </c>
    </row>
    <row r="142" s="1" customFormat="1">
      <c r="B142" s="43"/>
      <c r="C142" s="71"/>
      <c r="D142" s="214" t="s">
        <v>215</v>
      </c>
      <c r="E142" s="71"/>
      <c r="F142" s="215" t="s">
        <v>300</v>
      </c>
      <c r="G142" s="71"/>
      <c r="H142" s="71"/>
      <c r="I142" s="186"/>
      <c r="J142" s="71"/>
      <c r="K142" s="71"/>
      <c r="L142" s="69"/>
      <c r="M142" s="216"/>
      <c r="N142" s="44"/>
      <c r="O142" s="44"/>
      <c r="P142" s="44"/>
      <c r="Q142" s="44"/>
      <c r="R142" s="44"/>
      <c r="S142" s="44"/>
      <c r="T142" s="92"/>
      <c r="AT142" s="21" t="s">
        <v>215</v>
      </c>
      <c r="AU142" s="21" t="s">
        <v>73</v>
      </c>
    </row>
    <row r="143" s="10" customFormat="1">
      <c r="B143" s="228"/>
      <c r="C143" s="229"/>
      <c r="D143" s="214" t="s">
        <v>217</v>
      </c>
      <c r="E143" s="230" t="s">
        <v>21</v>
      </c>
      <c r="F143" s="231" t="s">
        <v>301</v>
      </c>
      <c r="G143" s="229"/>
      <c r="H143" s="230" t="s">
        <v>21</v>
      </c>
      <c r="I143" s="232"/>
      <c r="J143" s="229"/>
      <c r="K143" s="229"/>
      <c r="L143" s="233"/>
      <c r="M143" s="234"/>
      <c r="N143" s="235"/>
      <c r="O143" s="235"/>
      <c r="P143" s="235"/>
      <c r="Q143" s="235"/>
      <c r="R143" s="235"/>
      <c r="S143" s="235"/>
      <c r="T143" s="236"/>
      <c r="AT143" s="237" t="s">
        <v>217</v>
      </c>
      <c r="AU143" s="237" t="s">
        <v>73</v>
      </c>
      <c r="AV143" s="10" t="s">
        <v>80</v>
      </c>
      <c r="AW143" s="10" t="s">
        <v>37</v>
      </c>
      <c r="AX143" s="10" t="s">
        <v>73</v>
      </c>
      <c r="AY143" s="237" t="s">
        <v>213</v>
      </c>
    </row>
    <row r="144" s="9" customFormat="1">
      <c r="B144" s="217"/>
      <c r="C144" s="218"/>
      <c r="D144" s="214" t="s">
        <v>217</v>
      </c>
      <c r="E144" s="219" t="s">
        <v>21</v>
      </c>
      <c r="F144" s="220" t="s">
        <v>384</v>
      </c>
      <c r="G144" s="218"/>
      <c r="H144" s="221">
        <v>15.595000000000001</v>
      </c>
      <c r="I144" s="222"/>
      <c r="J144" s="218"/>
      <c r="K144" s="218"/>
      <c r="L144" s="223"/>
      <c r="M144" s="224"/>
      <c r="N144" s="225"/>
      <c r="O144" s="225"/>
      <c r="P144" s="225"/>
      <c r="Q144" s="225"/>
      <c r="R144" s="225"/>
      <c r="S144" s="225"/>
      <c r="T144" s="226"/>
      <c r="AT144" s="227" t="s">
        <v>217</v>
      </c>
      <c r="AU144" s="227" t="s">
        <v>73</v>
      </c>
      <c r="AV144" s="9" t="s">
        <v>82</v>
      </c>
      <c r="AW144" s="9" t="s">
        <v>37</v>
      </c>
      <c r="AX144" s="9" t="s">
        <v>80</v>
      </c>
      <c r="AY144" s="227" t="s">
        <v>213</v>
      </c>
    </row>
    <row r="145" s="1" customFormat="1" ht="153" customHeight="1">
      <c r="B145" s="43"/>
      <c r="C145" s="202" t="s">
        <v>309</v>
      </c>
      <c r="D145" s="202" t="s">
        <v>207</v>
      </c>
      <c r="E145" s="203" t="s">
        <v>303</v>
      </c>
      <c r="F145" s="204" t="s">
        <v>304</v>
      </c>
      <c r="G145" s="205" t="s">
        <v>298</v>
      </c>
      <c r="H145" s="206">
        <v>15.595000000000001</v>
      </c>
      <c r="I145" s="207"/>
      <c r="J145" s="208">
        <f>ROUND(I145*H145,2)</f>
        <v>0</v>
      </c>
      <c r="K145" s="204" t="s">
        <v>211</v>
      </c>
      <c r="L145" s="69"/>
      <c r="M145" s="209" t="s">
        <v>21</v>
      </c>
      <c r="N145" s="210" t="s">
        <v>44</v>
      </c>
      <c r="O145" s="44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AR145" s="21" t="s">
        <v>212</v>
      </c>
      <c r="AT145" s="21" t="s">
        <v>207</v>
      </c>
      <c r="AU145" s="21" t="s">
        <v>73</v>
      </c>
      <c r="AY145" s="21" t="s">
        <v>213</v>
      </c>
      <c r="BE145" s="213">
        <f>IF(N145="základní",J145,0)</f>
        <v>0</v>
      </c>
      <c r="BF145" s="213">
        <f>IF(N145="snížená",J145,0)</f>
        <v>0</v>
      </c>
      <c r="BG145" s="213">
        <f>IF(N145="zákl. přenesená",J145,0)</f>
        <v>0</v>
      </c>
      <c r="BH145" s="213">
        <f>IF(N145="sníž. přenesená",J145,0)</f>
        <v>0</v>
      </c>
      <c r="BI145" s="213">
        <f>IF(N145="nulová",J145,0)</f>
        <v>0</v>
      </c>
      <c r="BJ145" s="21" t="s">
        <v>80</v>
      </c>
      <c r="BK145" s="213">
        <f>ROUND(I145*H145,2)</f>
        <v>0</v>
      </c>
      <c r="BL145" s="21" t="s">
        <v>212</v>
      </c>
      <c r="BM145" s="21" t="s">
        <v>441</v>
      </c>
    </row>
    <row r="146" s="1" customFormat="1">
      <c r="B146" s="43"/>
      <c r="C146" s="71"/>
      <c r="D146" s="214" t="s">
        <v>215</v>
      </c>
      <c r="E146" s="71"/>
      <c r="F146" s="215" t="s">
        <v>306</v>
      </c>
      <c r="G146" s="71"/>
      <c r="H146" s="71"/>
      <c r="I146" s="186"/>
      <c r="J146" s="71"/>
      <c r="K146" s="71"/>
      <c r="L146" s="69"/>
      <c r="M146" s="216"/>
      <c r="N146" s="44"/>
      <c r="O146" s="44"/>
      <c r="P146" s="44"/>
      <c r="Q146" s="44"/>
      <c r="R146" s="44"/>
      <c r="S146" s="44"/>
      <c r="T146" s="92"/>
      <c r="AT146" s="21" t="s">
        <v>215</v>
      </c>
      <c r="AU146" s="21" t="s">
        <v>73</v>
      </c>
    </row>
    <row r="147" s="10" customFormat="1">
      <c r="B147" s="228"/>
      <c r="C147" s="229"/>
      <c r="D147" s="214" t="s">
        <v>217</v>
      </c>
      <c r="E147" s="230" t="s">
        <v>21</v>
      </c>
      <c r="F147" s="231" t="s">
        <v>301</v>
      </c>
      <c r="G147" s="229"/>
      <c r="H147" s="230" t="s">
        <v>21</v>
      </c>
      <c r="I147" s="232"/>
      <c r="J147" s="229"/>
      <c r="K147" s="229"/>
      <c r="L147" s="233"/>
      <c r="M147" s="234"/>
      <c r="N147" s="235"/>
      <c r="O147" s="235"/>
      <c r="P147" s="235"/>
      <c r="Q147" s="235"/>
      <c r="R147" s="235"/>
      <c r="S147" s="235"/>
      <c r="T147" s="236"/>
      <c r="AT147" s="237" t="s">
        <v>217</v>
      </c>
      <c r="AU147" s="237" t="s">
        <v>73</v>
      </c>
      <c r="AV147" s="10" t="s">
        <v>80</v>
      </c>
      <c r="AW147" s="10" t="s">
        <v>37</v>
      </c>
      <c r="AX147" s="10" t="s">
        <v>73</v>
      </c>
      <c r="AY147" s="237" t="s">
        <v>213</v>
      </c>
    </row>
    <row r="148" s="9" customFormat="1">
      <c r="B148" s="217"/>
      <c r="C148" s="218"/>
      <c r="D148" s="214" t="s">
        <v>217</v>
      </c>
      <c r="E148" s="219" t="s">
        <v>21</v>
      </c>
      <c r="F148" s="220" t="s">
        <v>384</v>
      </c>
      <c r="G148" s="218"/>
      <c r="H148" s="221">
        <v>15.595000000000001</v>
      </c>
      <c r="I148" s="222"/>
      <c r="J148" s="218"/>
      <c r="K148" s="218"/>
      <c r="L148" s="223"/>
      <c r="M148" s="248"/>
      <c r="N148" s="249"/>
      <c r="O148" s="249"/>
      <c r="P148" s="249"/>
      <c r="Q148" s="249"/>
      <c r="R148" s="249"/>
      <c r="S148" s="249"/>
      <c r="T148" s="250"/>
      <c r="AT148" s="227" t="s">
        <v>217</v>
      </c>
      <c r="AU148" s="227" t="s">
        <v>73</v>
      </c>
      <c r="AV148" s="9" t="s">
        <v>82</v>
      </c>
      <c r="AW148" s="9" t="s">
        <v>37</v>
      </c>
      <c r="AX148" s="9" t="s">
        <v>80</v>
      </c>
      <c r="AY148" s="227" t="s">
        <v>213</v>
      </c>
    </row>
    <row r="149" s="1" customFormat="1" ht="6.96" customHeight="1">
      <c r="B149" s="64"/>
      <c r="C149" s="65"/>
      <c r="D149" s="65"/>
      <c r="E149" s="65"/>
      <c r="F149" s="65"/>
      <c r="G149" s="65"/>
      <c r="H149" s="65"/>
      <c r="I149" s="175"/>
      <c r="J149" s="65"/>
      <c r="K149" s="65"/>
      <c r="L149" s="69"/>
    </row>
  </sheetData>
  <sheetProtection sheet="1" autoFilter="0" formatColumns="0" formatRows="0" objects="1" scenarios="1" spinCount="100000" saltValue="1pWNjY6d/6T3IgpKfxZkZ+D85uYkeQJ58R+FG4IaH5QRZz3KFwTq17hX3ZD2Ufj9kk0qmipqL4F/5IoEcG1/gg==" hashValue="sHvO1xfH59JQW56L7pZ6GJbZWOlJxQzvFrvF03EEcOmZ+aWjqIcF9KeX+JxbjUo2AXDYxQuE6tZHrqOgV6Ltgw==" algorithmName="SHA-512" password="CC35"/>
  <autoFilter ref="C81:K148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0:H70"/>
    <mergeCell ref="E72:H72"/>
    <mergeCell ref="E74:H74"/>
    <mergeCell ref="G1:H1"/>
    <mergeCell ref="L2:V2"/>
  </mergeCells>
  <hyperlinks>
    <hyperlink ref="F1:G1" location="C2" display="1) Krycí list soupisu"/>
    <hyperlink ref="G1:H1" location="C58" display="2) Rekapitulace"/>
    <hyperlink ref="J1" location="C81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178</v>
      </c>
      <c r="G1" s="148" t="s">
        <v>179</v>
      </c>
      <c r="H1" s="148"/>
      <c r="I1" s="149"/>
      <c r="J1" s="148" t="s">
        <v>180</v>
      </c>
      <c r="K1" s="147" t="s">
        <v>181</v>
      </c>
      <c r="L1" s="148" t="s">
        <v>182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102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82</v>
      </c>
    </row>
    <row r="4" ht="36.96" customHeight="1">
      <c r="B4" s="25"/>
      <c r="C4" s="26"/>
      <c r="D4" s="27" t="s">
        <v>183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zakázky'!K6</f>
        <v>Výměna kolejnic u ST Ústí n.L. v úseku Mělník - Děčín východ a navazujících tratích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184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185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186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442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21</v>
      </c>
      <c r="K13" s="48"/>
    </row>
    <row r="14" s="1" customFormat="1" ht="14.4" customHeight="1">
      <c r="B14" s="43"/>
      <c r="C14" s="44"/>
      <c r="D14" s="37" t="s">
        <v>23</v>
      </c>
      <c r="E14" s="44"/>
      <c r="F14" s="32" t="s">
        <v>24</v>
      </c>
      <c r="G14" s="44"/>
      <c r="H14" s="44"/>
      <c r="I14" s="155" t="s">
        <v>25</v>
      </c>
      <c r="J14" s="156" t="str">
        <f>'Rekapitulace zakázky'!AN8</f>
        <v>17. 10. 2018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27</v>
      </c>
      <c r="E16" s="44"/>
      <c r="F16" s="44"/>
      <c r="G16" s="44"/>
      <c r="H16" s="44"/>
      <c r="I16" s="155" t="s">
        <v>28</v>
      </c>
      <c r="J16" s="32" t="s">
        <v>29</v>
      </c>
      <c r="K16" s="48"/>
    </row>
    <row r="17" s="1" customFormat="1" ht="18" customHeight="1">
      <c r="B17" s="43"/>
      <c r="C17" s="44"/>
      <c r="D17" s="44"/>
      <c r="E17" s="32" t="s">
        <v>30</v>
      </c>
      <c r="F17" s="44"/>
      <c r="G17" s="44"/>
      <c r="H17" s="44"/>
      <c r="I17" s="155" t="s">
        <v>31</v>
      </c>
      <c r="J17" s="32" t="s">
        <v>32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33</v>
      </c>
      <c r="E19" s="44"/>
      <c r="F19" s="44"/>
      <c r="G19" s="44"/>
      <c r="H19" s="44"/>
      <c r="I19" s="155" t="s">
        <v>28</v>
      </c>
      <c r="J19" s="32" t="str">
        <f>IF('Rekapitulace zakázky'!AN13="Vyplň údaj","",IF('Rekapitulace zakázky'!AN13="","",'Rekapitulace zakázky'!AN13))</f>
        <v/>
      </c>
      <c r="K19" s="48"/>
    </row>
    <row r="20" s="1" customFormat="1" ht="18" customHeight="1">
      <c r="B20" s="43"/>
      <c r="C20" s="44"/>
      <c r="D20" s="44"/>
      <c r="E20" s="32" t="str">
        <f>IF('Rekapitulace zakázky'!E14="Vyplň údaj","",IF('Rekapitulace zakázky'!E14="","",'Rekapitulace zakázky'!E14))</f>
        <v/>
      </c>
      <c r="F20" s="44"/>
      <c r="G20" s="44"/>
      <c r="H20" s="44"/>
      <c r="I20" s="155" t="s">
        <v>31</v>
      </c>
      <c r="J20" s="32" t="str">
        <f>IF('Rekapitulace zakázky'!AN14="Vyplň údaj","",IF('Rekapitulace zakázky'!AN14="","",'Rekapitulace zakázky'!AN14))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35</v>
      </c>
      <c r="E22" s="44"/>
      <c r="F22" s="44"/>
      <c r="G22" s="44"/>
      <c r="H22" s="44"/>
      <c r="I22" s="155" t="s">
        <v>28</v>
      </c>
      <c r="J22" s="32" t="str">
        <f>IF('Rekapitulace zakázky'!AN16="","",'Rekapitulace zakázky'!AN16)</f>
        <v/>
      </c>
      <c r="K22" s="48"/>
    </row>
    <row r="23" s="1" customFormat="1" ht="18" customHeight="1">
      <c r="B23" s="43"/>
      <c r="C23" s="44"/>
      <c r="D23" s="44"/>
      <c r="E23" s="32" t="str">
        <f>IF('Rekapitulace zakázky'!E17="","",'Rekapitulace zakázky'!E17)</f>
        <v xml:space="preserve"> </v>
      </c>
      <c r="F23" s="44"/>
      <c r="G23" s="44"/>
      <c r="H23" s="44"/>
      <c r="I23" s="155" t="s">
        <v>31</v>
      </c>
      <c r="J23" s="32" t="str">
        <f>IF('Rekapitulace zakázky'!AN17="","",'Rekapitulace zakázky'!AN17)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38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21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39</v>
      </c>
      <c r="E29" s="44"/>
      <c r="F29" s="44"/>
      <c r="G29" s="44"/>
      <c r="H29" s="44"/>
      <c r="I29" s="153"/>
      <c r="J29" s="164">
        <f>ROUND(J82,2)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41</v>
      </c>
      <c r="G31" s="44"/>
      <c r="H31" s="44"/>
      <c r="I31" s="165" t="s">
        <v>40</v>
      </c>
      <c r="J31" s="49" t="s">
        <v>42</v>
      </c>
      <c r="K31" s="48"/>
    </row>
    <row r="32" s="1" customFormat="1" ht="14.4" customHeight="1">
      <c r="B32" s="43"/>
      <c r="C32" s="44"/>
      <c r="D32" s="52" t="s">
        <v>43</v>
      </c>
      <c r="E32" s="52" t="s">
        <v>44</v>
      </c>
      <c r="F32" s="166">
        <f>ROUND(SUM(BE82:BE153), 2)</f>
        <v>0</v>
      </c>
      <c r="G32" s="44"/>
      <c r="H32" s="44"/>
      <c r="I32" s="167">
        <v>0.20999999999999999</v>
      </c>
      <c r="J32" s="166">
        <f>ROUND(ROUND((SUM(BE82:BE153)), 2)*I32, 2)</f>
        <v>0</v>
      </c>
      <c r="K32" s="48"/>
    </row>
    <row r="33" s="1" customFormat="1" ht="14.4" customHeight="1">
      <c r="B33" s="43"/>
      <c r="C33" s="44"/>
      <c r="D33" s="44"/>
      <c r="E33" s="52" t="s">
        <v>45</v>
      </c>
      <c r="F33" s="166">
        <f>ROUND(SUM(BF82:BF153), 2)</f>
        <v>0</v>
      </c>
      <c r="G33" s="44"/>
      <c r="H33" s="44"/>
      <c r="I33" s="167">
        <v>0.14999999999999999</v>
      </c>
      <c r="J33" s="166">
        <f>ROUND(ROUND((SUM(BF82:BF153)),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46</v>
      </c>
      <c r="F34" s="166">
        <f>ROUND(SUM(BG82:BG153),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47</v>
      </c>
      <c r="F35" s="166">
        <f>ROUND(SUM(BH82:BH153),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48</v>
      </c>
      <c r="F36" s="166">
        <f>ROUND(SUM(BI82:BI153),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49</v>
      </c>
      <c r="E38" s="95"/>
      <c r="F38" s="95"/>
      <c r="G38" s="170" t="s">
        <v>50</v>
      </c>
      <c r="H38" s="171" t="s">
        <v>51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188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Výměna kolejnic u ST Ústí n.L. v úseku Mělník - Děčín východ a navazujících tratích</v>
      </c>
      <c r="F47" s="37"/>
      <c r="G47" s="37"/>
      <c r="H47" s="37"/>
      <c r="I47" s="153"/>
      <c r="J47" s="44"/>
      <c r="K47" s="48"/>
    </row>
    <row r="48">
      <c r="B48" s="25"/>
      <c r="C48" s="37" t="s">
        <v>184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185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186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 01.6 - SO 01.6 - km 396,500 – 397,100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23</v>
      </c>
      <c r="D53" s="44"/>
      <c r="E53" s="44"/>
      <c r="F53" s="32" t="str">
        <f>F14</f>
        <v>trať 072, 073, 081, 083 a 130</v>
      </c>
      <c r="G53" s="44"/>
      <c r="H53" s="44"/>
      <c r="I53" s="155" t="s">
        <v>25</v>
      </c>
      <c r="J53" s="156" t="str">
        <f>IF(J14="","",J14)</f>
        <v>17. 10. 2018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27</v>
      </c>
      <c r="D55" s="44"/>
      <c r="E55" s="44"/>
      <c r="F55" s="32" t="str">
        <f>E17</f>
        <v>SŽDC s.o., OŘ Ústí n.L., ST Ústí n.L.</v>
      </c>
      <c r="G55" s="44"/>
      <c r="H55" s="44"/>
      <c r="I55" s="155" t="s">
        <v>35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33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189</v>
      </c>
      <c r="D58" s="168"/>
      <c r="E58" s="168"/>
      <c r="F58" s="168"/>
      <c r="G58" s="168"/>
      <c r="H58" s="168"/>
      <c r="I58" s="182"/>
      <c r="J58" s="183" t="s">
        <v>190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191</v>
      </c>
      <c r="D60" s="44"/>
      <c r="E60" s="44"/>
      <c r="F60" s="44"/>
      <c r="G60" s="44"/>
      <c r="H60" s="44"/>
      <c r="I60" s="153"/>
      <c r="J60" s="164">
        <f>J82</f>
        <v>0</v>
      </c>
      <c r="K60" s="48"/>
      <c r="AU60" s="21" t="s">
        <v>192</v>
      </c>
    </row>
    <row r="61" s="1" customFormat="1" ht="21.84" customHeight="1">
      <c r="B61" s="43"/>
      <c r="C61" s="44"/>
      <c r="D61" s="44"/>
      <c r="E61" s="44"/>
      <c r="F61" s="44"/>
      <c r="G61" s="44"/>
      <c r="H61" s="44"/>
      <c r="I61" s="153"/>
      <c r="J61" s="44"/>
      <c r="K61" s="48"/>
    </row>
    <row r="62" s="1" customFormat="1" ht="6.96" customHeight="1">
      <c r="B62" s="64"/>
      <c r="C62" s="65"/>
      <c r="D62" s="65"/>
      <c r="E62" s="65"/>
      <c r="F62" s="65"/>
      <c r="G62" s="65"/>
      <c r="H62" s="65"/>
      <c r="I62" s="175"/>
      <c r="J62" s="65"/>
      <c r="K62" s="66"/>
    </row>
    <row r="66" s="1" customFormat="1" ht="6.96" customHeight="1">
      <c r="B66" s="67"/>
      <c r="C66" s="68"/>
      <c r="D66" s="68"/>
      <c r="E66" s="68"/>
      <c r="F66" s="68"/>
      <c r="G66" s="68"/>
      <c r="H66" s="68"/>
      <c r="I66" s="178"/>
      <c r="J66" s="68"/>
      <c r="K66" s="68"/>
      <c r="L66" s="69"/>
    </row>
    <row r="67" s="1" customFormat="1" ht="36.96" customHeight="1">
      <c r="B67" s="43"/>
      <c r="C67" s="70" t="s">
        <v>193</v>
      </c>
      <c r="D67" s="71"/>
      <c r="E67" s="71"/>
      <c r="F67" s="71"/>
      <c r="G67" s="71"/>
      <c r="H67" s="71"/>
      <c r="I67" s="186"/>
      <c r="J67" s="71"/>
      <c r="K67" s="71"/>
      <c r="L67" s="69"/>
    </row>
    <row r="68" s="1" customFormat="1" ht="6.96" customHeight="1">
      <c r="B68" s="43"/>
      <c r="C68" s="71"/>
      <c r="D68" s="71"/>
      <c r="E68" s="71"/>
      <c r="F68" s="71"/>
      <c r="G68" s="71"/>
      <c r="H68" s="71"/>
      <c r="I68" s="186"/>
      <c r="J68" s="71"/>
      <c r="K68" s="71"/>
      <c r="L68" s="69"/>
    </row>
    <row r="69" s="1" customFormat="1" ht="14.4" customHeight="1">
      <c r="B69" s="43"/>
      <c r="C69" s="73" t="s">
        <v>18</v>
      </c>
      <c r="D69" s="71"/>
      <c r="E69" s="71"/>
      <c r="F69" s="71"/>
      <c r="G69" s="71"/>
      <c r="H69" s="71"/>
      <c r="I69" s="186"/>
      <c r="J69" s="71"/>
      <c r="K69" s="71"/>
      <c r="L69" s="69"/>
    </row>
    <row r="70" s="1" customFormat="1" ht="16.5" customHeight="1">
      <c r="B70" s="43"/>
      <c r="C70" s="71"/>
      <c r="D70" s="71"/>
      <c r="E70" s="187" t="str">
        <f>E7</f>
        <v>Výměna kolejnic u ST Ústí n.L. v úseku Mělník - Děčín východ a navazujících tratích</v>
      </c>
      <c r="F70" s="73"/>
      <c r="G70" s="73"/>
      <c r="H70" s="73"/>
      <c r="I70" s="186"/>
      <c r="J70" s="71"/>
      <c r="K70" s="71"/>
      <c r="L70" s="69"/>
    </row>
    <row r="71">
      <c r="B71" s="25"/>
      <c r="C71" s="73" t="s">
        <v>184</v>
      </c>
      <c r="D71" s="188"/>
      <c r="E71" s="188"/>
      <c r="F71" s="188"/>
      <c r="G71" s="188"/>
      <c r="H71" s="188"/>
      <c r="I71" s="145"/>
      <c r="J71" s="188"/>
      <c r="K71" s="188"/>
      <c r="L71" s="189"/>
    </row>
    <row r="72" s="1" customFormat="1" ht="16.5" customHeight="1">
      <c r="B72" s="43"/>
      <c r="C72" s="71"/>
      <c r="D72" s="71"/>
      <c r="E72" s="187" t="s">
        <v>185</v>
      </c>
      <c r="F72" s="71"/>
      <c r="G72" s="71"/>
      <c r="H72" s="71"/>
      <c r="I72" s="186"/>
      <c r="J72" s="71"/>
      <c r="K72" s="71"/>
      <c r="L72" s="69"/>
    </row>
    <row r="73" s="1" customFormat="1" ht="14.4" customHeight="1">
      <c r="B73" s="43"/>
      <c r="C73" s="73" t="s">
        <v>186</v>
      </c>
      <c r="D73" s="71"/>
      <c r="E73" s="71"/>
      <c r="F73" s="71"/>
      <c r="G73" s="71"/>
      <c r="H73" s="71"/>
      <c r="I73" s="186"/>
      <c r="J73" s="71"/>
      <c r="K73" s="71"/>
      <c r="L73" s="69"/>
    </row>
    <row r="74" s="1" customFormat="1" ht="17.25" customHeight="1">
      <c r="B74" s="43"/>
      <c r="C74" s="71"/>
      <c r="D74" s="71"/>
      <c r="E74" s="79" t="str">
        <f>E11</f>
        <v>SO 01.6 - SO 01.6 - km 396,500 – 397,100</v>
      </c>
      <c r="F74" s="71"/>
      <c r="G74" s="71"/>
      <c r="H74" s="71"/>
      <c r="I74" s="186"/>
      <c r="J74" s="71"/>
      <c r="K74" s="71"/>
      <c r="L74" s="69"/>
    </row>
    <row r="75" s="1" customFormat="1" ht="6.96" customHeight="1">
      <c r="B75" s="43"/>
      <c r="C75" s="71"/>
      <c r="D75" s="71"/>
      <c r="E75" s="71"/>
      <c r="F75" s="71"/>
      <c r="G75" s="71"/>
      <c r="H75" s="71"/>
      <c r="I75" s="186"/>
      <c r="J75" s="71"/>
      <c r="K75" s="71"/>
      <c r="L75" s="69"/>
    </row>
    <row r="76" s="1" customFormat="1" ht="18" customHeight="1">
      <c r="B76" s="43"/>
      <c r="C76" s="73" t="s">
        <v>23</v>
      </c>
      <c r="D76" s="71"/>
      <c r="E76" s="71"/>
      <c r="F76" s="190" t="str">
        <f>F14</f>
        <v>trať 072, 073, 081, 083 a 130</v>
      </c>
      <c r="G76" s="71"/>
      <c r="H76" s="71"/>
      <c r="I76" s="191" t="s">
        <v>25</v>
      </c>
      <c r="J76" s="82" t="str">
        <f>IF(J14="","",J14)</f>
        <v>17. 10. 2018</v>
      </c>
      <c r="K76" s="71"/>
      <c r="L76" s="69"/>
    </row>
    <row r="77" s="1" customFormat="1" ht="6.96" customHeight="1">
      <c r="B77" s="43"/>
      <c r="C77" s="71"/>
      <c r="D77" s="71"/>
      <c r="E77" s="71"/>
      <c r="F77" s="71"/>
      <c r="G77" s="71"/>
      <c r="H77" s="71"/>
      <c r="I77" s="186"/>
      <c r="J77" s="71"/>
      <c r="K77" s="71"/>
      <c r="L77" s="69"/>
    </row>
    <row r="78" s="1" customFormat="1">
      <c r="B78" s="43"/>
      <c r="C78" s="73" t="s">
        <v>27</v>
      </c>
      <c r="D78" s="71"/>
      <c r="E78" s="71"/>
      <c r="F78" s="190" t="str">
        <f>E17</f>
        <v>SŽDC s.o., OŘ Ústí n.L., ST Ústí n.L.</v>
      </c>
      <c r="G78" s="71"/>
      <c r="H78" s="71"/>
      <c r="I78" s="191" t="s">
        <v>35</v>
      </c>
      <c r="J78" s="190" t="str">
        <f>E23</f>
        <v xml:space="preserve"> </v>
      </c>
      <c r="K78" s="71"/>
      <c r="L78" s="69"/>
    </row>
    <row r="79" s="1" customFormat="1" ht="14.4" customHeight="1">
      <c r="B79" s="43"/>
      <c r="C79" s="73" t="s">
        <v>33</v>
      </c>
      <c r="D79" s="71"/>
      <c r="E79" s="71"/>
      <c r="F79" s="190" t="str">
        <f>IF(E20="","",E20)</f>
        <v/>
      </c>
      <c r="G79" s="71"/>
      <c r="H79" s="71"/>
      <c r="I79" s="186"/>
      <c r="J79" s="71"/>
      <c r="K79" s="71"/>
      <c r="L79" s="69"/>
    </row>
    <row r="80" s="1" customFormat="1" ht="10.32" customHeight="1">
      <c r="B80" s="43"/>
      <c r="C80" s="71"/>
      <c r="D80" s="71"/>
      <c r="E80" s="71"/>
      <c r="F80" s="71"/>
      <c r="G80" s="71"/>
      <c r="H80" s="71"/>
      <c r="I80" s="186"/>
      <c r="J80" s="71"/>
      <c r="K80" s="71"/>
      <c r="L80" s="69"/>
    </row>
    <row r="81" s="8" customFormat="1" ht="29.28" customHeight="1">
      <c r="B81" s="192"/>
      <c r="C81" s="193" t="s">
        <v>194</v>
      </c>
      <c r="D81" s="194" t="s">
        <v>58</v>
      </c>
      <c r="E81" s="194" t="s">
        <v>54</v>
      </c>
      <c r="F81" s="194" t="s">
        <v>195</v>
      </c>
      <c r="G81" s="194" t="s">
        <v>196</v>
      </c>
      <c r="H81" s="194" t="s">
        <v>197</v>
      </c>
      <c r="I81" s="195" t="s">
        <v>198</v>
      </c>
      <c r="J81" s="194" t="s">
        <v>190</v>
      </c>
      <c r="K81" s="196" t="s">
        <v>199</v>
      </c>
      <c r="L81" s="197"/>
      <c r="M81" s="99" t="s">
        <v>200</v>
      </c>
      <c r="N81" s="100" t="s">
        <v>43</v>
      </c>
      <c r="O81" s="100" t="s">
        <v>201</v>
      </c>
      <c r="P81" s="100" t="s">
        <v>202</v>
      </c>
      <c r="Q81" s="100" t="s">
        <v>203</v>
      </c>
      <c r="R81" s="100" t="s">
        <v>204</v>
      </c>
      <c r="S81" s="100" t="s">
        <v>205</v>
      </c>
      <c r="T81" s="101" t="s">
        <v>206</v>
      </c>
    </row>
    <row r="82" s="1" customFormat="1" ht="29.28" customHeight="1">
      <c r="B82" s="43"/>
      <c r="C82" s="105" t="s">
        <v>191</v>
      </c>
      <c r="D82" s="71"/>
      <c r="E82" s="71"/>
      <c r="F82" s="71"/>
      <c r="G82" s="71"/>
      <c r="H82" s="71"/>
      <c r="I82" s="186"/>
      <c r="J82" s="198">
        <f>BK82</f>
        <v>0</v>
      </c>
      <c r="K82" s="71"/>
      <c r="L82" s="69"/>
      <c r="M82" s="102"/>
      <c r="N82" s="103"/>
      <c r="O82" s="103"/>
      <c r="P82" s="199">
        <f>SUM(P83:P153)</f>
        <v>0</v>
      </c>
      <c r="Q82" s="103"/>
      <c r="R82" s="199">
        <f>SUM(R83:R153)</f>
        <v>1.5510000000000002</v>
      </c>
      <c r="S82" s="103"/>
      <c r="T82" s="200">
        <f>SUM(T83:T153)</f>
        <v>0</v>
      </c>
      <c r="AT82" s="21" t="s">
        <v>72</v>
      </c>
      <c r="AU82" s="21" t="s">
        <v>192</v>
      </c>
      <c r="BK82" s="201">
        <f>SUM(BK83:BK153)</f>
        <v>0</v>
      </c>
    </row>
    <row r="83" s="1" customFormat="1" ht="38.25" customHeight="1">
      <c r="B83" s="43"/>
      <c r="C83" s="202" t="s">
        <v>80</v>
      </c>
      <c r="D83" s="202" t="s">
        <v>207</v>
      </c>
      <c r="E83" s="203" t="s">
        <v>208</v>
      </c>
      <c r="F83" s="204" t="s">
        <v>209</v>
      </c>
      <c r="G83" s="205" t="s">
        <v>210</v>
      </c>
      <c r="H83" s="206">
        <v>24</v>
      </c>
      <c r="I83" s="207"/>
      <c r="J83" s="208">
        <f>ROUND(I83*H83,2)</f>
        <v>0</v>
      </c>
      <c r="K83" s="204" t="s">
        <v>211</v>
      </c>
      <c r="L83" s="69"/>
      <c r="M83" s="209" t="s">
        <v>21</v>
      </c>
      <c r="N83" s="210" t="s">
        <v>44</v>
      </c>
      <c r="O83" s="44"/>
      <c r="P83" s="211">
        <f>O83*H83</f>
        <v>0</v>
      </c>
      <c r="Q83" s="211">
        <v>0</v>
      </c>
      <c r="R83" s="211">
        <f>Q83*H83</f>
        <v>0</v>
      </c>
      <c r="S83" s="211">
        <v>0</v>
      </c>
      <c r="T83" s="212">
        <f>S83*H83</f>
        <v>0</v>
      </c>
      <c r="AR83" s="21" t="s">
        <v>212</v>
      </c>
      <c r="AT83" s="21" t="s">
        <v>207</v>
      </c>
      <c r="AU83" s="21" t="s">
        <v>73</v>
      </c>
      <c r="AY83" s="21" t="s">
        <v>213</v>
      </c>
      <c r="BE83" s="213">
        <f>IF(N83="základní",J83,0)</f>
        <v>0</v>
      </c>
      <c r="BF83" s="213">
        <f>IF(N83="snížená",J83,0)</f>
        <v>0</v>
      </c>
      <c r="BG83" s="213">
        <f>IF(N83="zákl. přenesená",J83,0)</f>
        <v>0</v>
      </c>
      <c r="BH83" s="213">
        <f>IF(N83="sníž. přenesená",J83,0)</f>
        <v>0</v>
      </c>
      <c r="BI83" s="213">
        <f>IF(N83="nulová",J83,0)</f>
        <v>0</v>
      </c>
      <c r="BJ83" s="21" t="s">
        <v>80</v>
      </c>
      <c r="BK83" s="213">
        <f>ROUND(I83*H83,2)</f>
        <v>0</v>
      </c>
      <c r="BL83" s="21" t="s">
        <v>212</v>
      </c>
      <c r="BM83" s="21" t="s">
        <v>443</v>
      </c>
    </row>
    <row r="84" s="1" customFormat="1">
      <c r="B84" s="43"/>
      <c r="C84" s="71"/>
      <c r="D84" s="214" t="s">
        <v>215</v>
      </c>
      <c r="E84" s="71"/>
      <c r="F84" s="215" t="s">
        <v>216</v>
      </c>
      <c r="G84" s="71"/>
      <c r="H84" s="71"/>
      <c r="I84" s="186"/>
      <c r="J84" s="71"/>
      <c r="K84" s="71"/>
      <c r="L84" s="69"/>
      <c r="M84" s="216"/>
      <c r="N84" s="44"/>
      <c r="O84" s="44"/>
      <c r="P84" s="44"/>
      <c r="Q84" s="44"/>
      <c r="R84" s="44"/>
      <c r="S84" s="44"/>
      <c r="T84" s="92"/>
      <c r="AT84" s="21" t="s">
        <v>215</v>
      </c>
      <c r="AU84" s="21" t="s">
        <v>73</v>
      </c>
    </row>
    <row r="85" s="9" customFormat="1">
      <c r="B85" s="217"/>
      <c r="C85" s="218"/>
      <c r="D85" s="214" t="s">
        <v>217</v>
      </c>
      <c r="E85" s="219" t="s">
        <v>21</v>
      </c>
      <c r="F85" s="220" t="s">
        <v>218</v>
      </c>
      <c r="G85" s="218"/>
      <c r="H85" s="221">
        <v>24</v>
      </c>
      <c r="I85" s="222"/>
      <c r="J85" s="218"/>
      <c r="K85" s="218"/>
      <c r="L85" s="223"/>
      <c r="M85" s="224"/>
      <c r="N85" s="225"/>
      <c r="O85" s="225"/>
      <c r="P85" s="225"/>
      <c r="Q85" s="225"/>
      <c r="R85" s="225"/>
      <c r="S85" s="225"/>
      <c r="T85" s="226"/>
      <c r="AT85" s="227" t="s">
        <v>217</v>
      </c>
      <c r="AU85" s="227" t="s">
        <v>73</v>
      </c>
      <c r="AV85" s="9" t="s">
        <v>82</v>
      </c>
      <c r="AW85" s="9" t="s">
        <v>37</v>
      </c>
      <c r="AX85" s="9" t="s">
        <v>80</v>
      </c>
      <c r="AY85" s="227" t="s">
        <v>213</v>
      </c>
    </row>
    <row r="86" s="1" customFormat="1" ht="76.5" customHeight="1">
      <c r="B86" s="43"/>
      <c r="C86" s="202" t="s">
        <v>82</v>
      </c>
      <c r="D86" s="202" t="s">
        <v>207</v>
      </c>
      <c r="E86" s="203" t="s">
        <v>219</v>
      </c>
      <c r="F86" s="204" t="s">
        <v>220</v>
      </c>
      <c r="G86" s="205" t="s">
        <v>221</v>
      </c>
      <c r="H86" s="206">
        <v>1200</v>
      </c>
      <c r="I86" s="207"/>
      <c r="J86" s="208">
        <f>ROUND(I86*H86,2)</f>
        <v>0</v>
      </c>
      <c r="K86" s="204" t="s">
        <v>211</v>
      </c>
      <c r="L86" s="69"/>
      <c r="M86" s="209" t="s">
        <v>21</v>
      </c>
      <c r="N86" s="210" t="s">
        <v>44</v>
      </c>
      <c r="O86" s="44"/>
      <c r="P86" s="211">
        <f>O86*H86</f>
        <v>0</v>
      </c>
      <c r="Q86" s="211">
        <v>0</v>
      </c>
      <c r="R86" s="211">
        <f>Q86*H86</f>
        <v>0</v>
      </c>
      <c r="S86" s="211">
        <v>0</v>
      </c>
      <c r="T86" s="212">
        <f>S86*H86</f>
        <v>0</v>
      </c>
      <c r="AR86" s="21" t="s">
        <v>212</v>
      </c>
      <c r="AT86" s="21" t="s">
        <v>207</v>
      </c>
      <c r="AU86" s="21" t="s">
        <v>73</v>
      </c>
      <c r="AY86" s="21" t="s">
        <v>213</v>
      </c>
      <c r="BE86" s="213">
        <f>IF(N86="základní",J86,0)</f>
        <v>0</v>
      </c>
      <c r="BF86" s="213">
        <f>IF(N86="snížená",J86,0)</f>
        <v>0</v>
      </c>
      <c r="BG86" s="213">
        <f>IF(N86="zákl. přenesená",J86,0)</f>
        <v>0</v>
      </c>
      <c r="BH86" s="213">
        <f>IF(N86="sníž. přenesená",J86,0)</f>
        <v>0</v>
      </c>
      <c r="BI86" s="213">
        <f>IF(N86="nulová",J86,0)</f>
        <v>0</v>
      </c>
      <c r="BJ86" s="21" t="s">
        <v>80</v>
      </c>
      <c r="BK86" s="213">
        <f>ROUND(I86*H86,2)</f>
        <v>0</v>
      </c>
      <c r="BL86" s="21" t="s">
        <v>212</v>
      </c>
      <c r="BM86" s="21" t="s">
        <v>444</v>
      </c>
    </row>
    <row r="87" s="1" customFormat="1">
      <c r="B87" s="43"/>
      <c r="C87" s="71"/>
      <c r="D87" s="214" t="s">
        <v>215</v>
      </c>
      <c r="E87" s="71"/>
      <c r="F87" s="215" t="s">
        <v>223</v>
      </c>
      <c r="G87" s="71"/>
      <c r="H87" s="71"/>
      <c r="I87" s="186"/>
      <c r="J87" s="71"/>
      <c r="K87" s="71"/>
      <c r="L87" s="69"/>
      <c r="M87" s="216"/>
      <c r="N87" s="44"/>
      <c r="O87" s="44"/>
      <c r="P87" s="44"/>
      <c r="Q87" s="44"/>
      <c r="R87" s="44"/>
      <c r="S87" s="44"/>
      <c r="T87" s="92"/>
      <c r="AT87" s="21" t="s">
        <v>215</v>
      </c>
      <c r="AU87" s="21" t="s">
        <v>73</v>
      </c>
    </row>
    <row r="88" s="10" customFormat="1">
      <c r="B88" s="228"/>
      <c r="C88" s="229"/>
      <c r="D88" s="214" t="s">
        <v>217</v>
      </c>
      <c r="E88" s="230" t="s">
        <v>21</v>
      </c>
      <c r="F88" s="231" t="s">
        <v>445</v>
      </c>
      <c r="G88" s="229"/>
      <c r="H88" s="230" t="s">
        <v>21</v>
      </c>
      <c r="I88" s="232"/>
      <c r="J88" s="229"/>
      <c r="K88" s="229"/>
      <c r="L88" s="233"/>
      <c r="M88" s="234"/>
      <c r="N88" s="235"/>
      <c r="O88" s="235"/>
      <c r="P88" s="235"/>
      <c r="Q88" s="235"/>
      <c r="R88" s="235"/>
      <c r="S88" s="235"/>
      <c r="T88" s="236"/>
      <c r="AT88" s="237" t="s">
        <v>217</v>
      </c>
      <c r="AU88" s="237" t="s">
        <v>73</v>
      </c>
      <c r="AV88" s="10" t="s">
        <v>80</v>
      </c>
      <c r="AW88" s="10" t="s">
        <v>37</v>
      </c>
      <c r="AX88" s="10" t="s">
        <v>73</v>
      </c>
      <c r="AY88" s="237" t="s">
        <v>213</v>
      </c>
    </row>
    <row r="89" s="9" customFormat="1">
      <c r="B89" s="217"/>
      <c r="C89" s="218"/>
      <c r="D89" s="214" t="s">
        <v>217</v>
      </c>
      <c r="E89" s="219" t="s">
        <v>21</v>
      </c>
      <c r="F89" s="220" t="s">
        <v>225</v>
      </c>
      <c r="G89" s="218"/>
      <c r="H89" s="221">
        <v>1200</v>
      </c>
      <c r="I89" s="222"/>
      <c r="J89" s="218"/>
      <c r="K89" s="218"/>
      <c r="L89" s="223"/>
      <c r="M89" s="224"/>
      <c r="N89" s="225"/>
      <c r="O89" s="225"/>
      <c r="P89" s="225"/>
      <c r="Q89" s="225"/>
      <c r="R89" s="225"/>
      <c r="S89" s="225"/>
      <c r="T89" s="226"/>
      <c r="AT89" s="227" t="s">
        <v>217</v>
      </c>
      <c r="AU89" s="227" t="s">
        <v>73</v>
      </c>
      <c r="AV89" s="9" t="s">
        <v>82</v>
      </c>
      <c r="AW89" s="9" t="s">
        <v>37</v>
      </c>
      <c r="AX89" s="9" t="s">
        <v>80</v>
      </c>
      <c r="AY89" s="227" t="s">
        <v>213</v>
      </c>
    </row>
    <row r="90" s="1" customFormat="1" ht="51" customHeight="1">
      <c r="B90" s="43"/>
      <c r="C90" s="202" t="s">
        <v>226</v>
      </c>
      <c r="D90" s="202" t="s">
        <v>207</v>
      </c>
      <c r="E90" s="203" t="s">
        <v>227</v>
      </c>
      <c r="F90" s="204" t="s">
        <v>228</v>
      </c>
      <c r="G90" s="205" t="s">
        <v>210</v>
      </c>
      <c r="H90" s="206">
        <v>2208</v>
      </c>
      <c r="I90" s="207"/>
      <c r="J90" s="208">
        <f>ROUND(I90*H90,2)</f>
        <v>0</v>
      </c>
      <c r="K90" s="204" t="s">
        <v>211</v>
      </c>
      <c r="L90" s="69"/>
      <c r="M90" s="209" t="s">
        <v>21</v>
      </c>
      <c r="N90" s="210" t="s">
        <v>44</v>
      </c>
      <c r="O90" s="44"/>
      <c r="P90" s="211">
        <f>O90*H90</f>
        <v>0</v>
      </c>
      <c r="Q90" s="211">
        <v>0</v>
      </c>
      <c r="R90" s="211">
        <f>Q90*H90</f>
        <v>0</v>
      </c>
      <c r="S90" s="211">
        <v>0</v>
      </c>
      <c r="T90" s="212">
        <f>S90*H90</f>
        <v>0</v>
      </c>
      <c r="AR90" s="21" t="s">
        <v>212</v>
      </c>
      <c r="AT90" s="21" t="s">
        <v>207</v>
      </c>
      <c r="AU90" s="21" t="s">
        <v>73</v>
      </c>
      <c r="AY90" s="21" t="s">
        <v>213</v>
      </c>
      <c r="BE90" s="213">
        <f>IF(N90="základní",J90,0)</f>
        <v>0</v>
      </c>
      <c r="BF90" s="213">
        <f>IF(N90="snížená",J90,0)</f>
        <v>0</v>
      </c>
      <c r="BG90" s="213">
        <f>IF(N90="zákl. přenesená",J90,0)</f>
        <v>0</v>
      </c>
      <c r="BH90" s="213">
        <f>IF(N90="sníž. přenesená",J90,0)</f>
        <v>0</v>
      </c>
      <c r="BI90" s="213">
        <f>IF(N90="nulová",J90,0)</f>
        <v>0</v>
      </c>
      <c r="BJ90" s="21" t="s">
        <v>80</v>
      </c>
      <c r="BK90" s="213">
        <f>ROUND(I90*H90,2)</f>
        <v>0</v>
      </c>
      <c r="BL90" s="21" t="s">
        <v>212</v>
      </c>
      <c r="BM90" s="21" t="s">
        <v>446</v>
      </c>
    </row>
    <row r="91" s="1" customFormat="1">
      <c r="B91" s="43"/>
      <c r="C91" s="71"/>
      <c r="D91" s="214" t="s">
        <v>215</v>
      </c>
      <c r="E91" s="71"/>
      <c r="F91" s="215" t="s">
        <v>230</v>
      </c>
      <c r="G91" s="71"/>
      <c r="H91" s="71"/>
      <c r="I91" s="186"/>
      <c r="J91" s="71"/>
      <c r="K91" s="71"/>
      <c r="L91" s="69"/>
      <c r="M91" s="216"/>
      <c r="N91" s="44"/>
      <c r="O91" s="44"/>
      <c r="P91" s="44"/>
      <c r="Q91" s="44"/>
      <c r="R91" s="44"/>
      <c r="S91" s="44"/>
      <c r="T91" s="92"/>
      <c r="AT91" s="21" t="s">
        <v>215</v>
      </c>
      <c r="AU91" s="21" t="s">
        <v>73</v>
      </c>
    </row>
    <row r="92" s="9" customFormat="1">
      <c r="B92" s="217"/>
      <c r="C92" s="218"/>
      <c r="D92" s="214" t="s">
        <v>217</v>
      </c>
      <c r="E92" s="219" t="s">
        <v>21</v>
      </c>
      <c r="F92" s="220" t="s">
        <v>231</v>
      </c>
      <c r="G92" s="218"/>
      <c r="H92" s="221">
        <v>2208</v>
      </c>
      <c r="I92" s="222"/>
      <c r="J92" s="218"/>
      <c r="K92" s="218"/>
      <c r="L92" s="223"/>
      <c r="M92" s="224"/>
      <c r="N92" s="225"/>
      <c r="O92" s="225"/>
      <c r="P92" s="225"/>
      <c r="Q92" s="225"/>
      <c r="R92" s="225"/>
      <c r="S92" s="225"/>
      <c r="T92" s="226"/>
      <c r="AT92" s="227" t="s">
        <v>217</v>
      </c>
      <c r="AU92" s="227" t="s">
        <v>73</v>
      </c>
      <c r="AV92" s="9" t="s">
        <v>82</v>
      </c>
      <c r="AW92" s="9" t="s">
        <v>37</v>
      </c>
      <c r="AX92" s="9" t="s">
        <v>80</v>
      </c>
      <c r="AY92" s="227" t="s">
        <v>213</v>
      </c>
    </row>
    <row r="93" s="1" customFormat="1" ht="16.5" customHeight="1">
      <c r="B93" s="43"/>
      <c r="C93" s="238" t="s">
        <v>212</v>
      </c>
      <c r="D93" s="238" t="s">
        <v>232</v>
      </c>
      <c r="E93" s="239" t="s">
        <v>233</v>
      </c>
      <c r="F93" s="240" t="s">
        <v>234</v>
      </c>
      <c r="G93" s="241" t="s">
        <v>210</v>
      </c>
      <c r="H93" s="242">
        <v>2208</v>
      </c>
      <c r="I93" s="243"/>
      <c r="J93" s="244">
        <f>ROUND(I93*H93,2)</f>
        <v>0</v>
      </c>
      <c r="K93" s="240" t="s">
        <v>211</v>
      </c>
      <c r="L93" s="245"/>
      <c r="M93" s="246" t="s">
        <v>21</v>
      </c>
      <c r="N93" s="247" t="s">
        <v>44</v>
      </c>
      <c r="O93" s="44"/>
      <c r="P93" s="211">
        <f>O93*H93</f>
        <v>0</v>
      </c>
      <c r="Q93" s="211">
        <v>0.00021000000000000001</v>
      </c>
      <c r="R93" s="211">
        <f>Q93*H93</f>
        <v>0.46368000000000004</v>
      </c>
      <c r="S93" s="211">
        <v>0</v>
      </c>
      <c r="T93" s="212">
        <f>S93*H93</f>
        <v>0</v>
      </c>
      <c r="AR93" s="21" t="s">
        <v>235</v>
      </c>
      <c r="AT93" s="21" t="s">
        <v>232</v>
      </c>
      <c r="AU93" s="21" t="s">
        <v>73</v>
      </c>
      <c r="AY93" s="21" t="s">
        <v>213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21" t="s">
        <v>80</v>
      </c>
      <c r="BK93" s="213">
        <f>ROUND(I93*H93,2)</f>
        <v>0</v>
      </c>
      <c r="BL93" s="21" t="s">
        <v>212</v>
      </c>
      <c r="BM93" s="21" t="s">
        <v>447</v>
      </c>
    </row>
    <row r="94" s="9" customFormat="1">
      <c r="B94" s="217"/>
      <c r="C94" s="218"/>
      <c r="D94" s="214" t="s">
        <v>217</v>
      </c>
      <c r="E94" s="219" t="s">
        <v>21</v>
      </c>
      <c r="F94" s="220" t="s">
        <v>231</v>
      </c>
      <c r="G94" s="218"/>
      <c r="H94" s="221">
        <v>2208</v>
      </c>
      <c r="I94" s="222"/>
      <c r="J94" s="218"/>
      <c r="K94" s="218"/>
      <c r="L94" s="223"/>
      <c r="M94" s="224"/>
      <c r="N94" s="225"/>
      <c r="O94" s="225"/>
      <c r="P94" s="225"/>
      <c r="Q94" s="225"/>
      <c r="R94" s="225"/>
      <c r="S94" s="225"/>
      <c r="T94" s="226"/>
      <c r="AT94" s="227" t="s">
        <v>217</v>
      </c>
      <c r="AU94" s="227" t="s">
        <v>73</v>
      </c>
      <c r="AV94" s="9" t="s">
        <v>82</v>
      </c>
      <c r="AW94" s="9" t="s">
        <v>37</v>
      </c>
      <c r="AX94" s="9" t="s">
        <v>80</v>
      </c>
      <c r="AY94" s="227" t="s">
        <v>213</v>
      </c>
    </row>
    <row r="95" s="1" customFormat="1" ht="51" customHeight="1">
      <c r="B95" s="43"/>
      <c r="C95" s="202" t="s">
        <v>237</v>
      </c>
      <c r="D95" s="202" t="s">
        <v>207</v>
      </c>
      <c r="E95" s="203" t="s">
        <v>238</v>
      </c>
      <c r="F95" s="204" t="s">
        <v>239</v>
      </c>
      <c r="G95" s="205" t="s">
        <v>210</v>
      </c>
      <c r="H95" s="206">
        <v>884</v>
      </c>
      <c r="I95" s="207"/>
      <c r="J95" s="208">
        <f>ROUND(I95*H95,2)</f>
        <v>0</v>
      </c>
      <c r="K95" s="204" t="s">
        <v>211</v>
      </c>
      <c r="L95" s="69"/>
      <c r="M95" s="209" t="s">
        <v>21</v>
      </c>
      <c r="N95" s="210" t="s">
        <v>44</v>
      </c>
      <c r="O95" s="44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AR95" s="21" t="s">
        <v>212</v>
      </c>
      <c r="AT95" s="21" t="s">
        <v>207</v>
      </c>
      <c r="AU95" s="21" t="s">
        <v>73</v>
      </c>
      <c r="AY95" s="21" t="s">
        <v>213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21" t="s">
        <v>80</v>
      </c>
      <c r="BK95" s="213">
        <f>ROUND(I95*H95,2)</f>
        <v>0</v>
      </c>
      <c r="BL95" s="21" t="s">
        <v>212</v>
      </c>
      <c r="BM95" s="21" t="s">
        <v>448</v>
      </c>
    </row>
    <row r="96" s="1" customFormat="1">
      <c r="B96" s="43"/>
      <c r="C96" s="71"/>
      <c r="D96" s="214" t="s">
        <v>215</v>
      </c>
      <c r="E96" s="71"/>
      <c r="F96" s="215" t="s">
        <v>241</v>
      </c>
      <c r="G96" s="71"/>
      <c r="H96" s="71"/>
      <c r="I96" s="186"/>
      <c r="J96" s="71"/>
      <c r="K96" s="71"/>
      <c r="L96" s="69"/>
      <c r="M96" s="216"/>
      <c r="N96" s="44"/>
      <c r="O96" s="44"/>
      <c r="P96" s="44"/>
      <c r="Q96" s="44"/>
      <c r="R96" s="44"/>
      <c r="S96" s="44"/>
      <c r="T96" s="92"/>
      <c r="AT96" s="21" t="s">
        <v>215</v>
      </c>
      <c r="AU96" s="21" t="s">
        <v>73</v>
      </c>
    </row>
    <row r="97" s="9" customFormat="1">
      <c r="B97" s="217"/>
      <c r="C97" s="218"/>
      <c r="D97" s="214" t="s">
        <v>217</v>
      </c>
      <c r="E97" s="219" t="s">
        <v>21</v>
      </c>
      <c r="F97" s="220" t="s">
        <v>369</v>
      </c>
      <c r="G97" s="218"/>
      <c r="H97" s="221">
        <v>884</v>
      </c>
      <c r="I97" s="222"/>
      <c r="J97" s="218"/>
      <c r="K97" s="218"/>
      <c r="L97" s="223"/>
      <c r="M97" s="224"/>
      <c r="N97" s="225"/>
      <c r="O97" s="225"/>
      <c r="P97" s="225"/>
      <c r="Q97" s="225"/>
      <c r="R97" s="225"/>
      <c r="S97" s="225"/>
      <c r="T97" s="226"/>
      <c r="AT97" s="227" t="s">
        <v>217</v>
      </c>
      <c r="AU97" s="227" t="s">
        <v>73</v>
      </c>
      <c r="AV97" s="9" t="s">
        <v>82</v>
      </c>
      <c r="AW97" s="9" t="s">
        <v>37</v>
      </c>
      <c r="AX97" s="9" t="s">
        <v>80</v>
      </c>
      <c r="AY97" s="227" t="s">
        <v>213</v>
      </c>
    </row>
    <row r="98" s="1" customFormat="1" ht="16.5" customHeight="1">
      <c r="B98" s="43"/>
      <c r="C98" s="238" t="s">
        <v>243</v>
      </c>
      <c r="D98" s="238" t="s">
        <v>232</v>
      </c>
      <c r="E98" s="239" t="s">
        <v>244</v>
      </c>
      <c r="F98" s="240" t="s">
        <v>245</v>
      </c>
      <c r="G98" s="241" t="s">
        <v>210</v>
      </c>
      <c r="H98" s="242">
        <v>884</v>
      </c>
      <c r="I98" s="243"/>
      <c r="J98" s="244">
        <f>ROUND(I98*H98,2)</f>
        <v>0</v>
      </c>
      <c r="K98" s="240" t="s">
        <v>211</v>
      </c>
      <c r="L98" s="245"/>
      <c r="M98" s="246" t="s">
        <v>21</v>
      </c>
      <c r="N98" s="247" t="s">
        <v>44</v>
      </c>
      <c r="O98" s="44"/>
      <c r="P98" s="211">
        <f>O98*H98</f>
        <v>0</v>
      </c>
      <c r="Q98" s="211">
        <v>0.00123</v>
      </c>
      <c r="R98" s="211">
        <f>Q98*H98</f>
        <v>1.0873200000000001</v>
      </c>
      <c r="S98" s="211">
        <v>0</v>
      </c>
      <c r="T98" s="212">
        <f>S98*H98</f>
        <v>0</v>
      </c>
      <c r="AR98" s="21" t="s">
        <v>235</v>
      </c>
      <c r="AT98" s="21" t="s">
        <v>232</v>
      </c>
      <c r="AU98" s="21" t="s">
        <v>73</v>
      </c>
      <c r="AY98" s="21" t="s">
        <v>213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21" t="s">
        <v>80</v>
      </c>
      <c r="BK98" s="213">
        <f>ROUND(I98*H98,2)</f>
        <v>0</v>
      </c>
      <c r="BL98" s="21" t="s">
        <v>212</v>
      </c>
      <c r="BM98" s="21" t="s">
        <v>449</v>
      </c>
    </row>
    <row r="99" s="9" customFormat="1">
      <c r="B99" s="217"/>
      <c r="C99" s="218"/>
      <c r="D99" s="214" t="s">
        <v>217</v>
      </c>
      <c r="E99" s="219" t="s">
        <v>21</v>
      </c>
      <c r="F99" s="220" t="s">
        <v>369</v>
      </c>
      <c r="G99" s="218"/>
      <c r="H99" s="221">
        <v>884</v>
      </c>
      <c r="I99" s="222"/>
      <c r="J99" s="218"/>
      <c r="K99" s="218"/>
      <c r="L99" s="223"/>
      <c r="M99" s="224"/>
      <c r="N99" s="225"/>
      <c r="O99" s="225"/>
      <c r="P99" s="225"/>
      <c r="Q99" s="225"/>
      <c r="R99" s="225"/>
      <c r="S99" s="225"/>
      <c r="T99" s="226"/>
      <c r="AT99" s="227" t="s">
        <v>217</v>
      </c>
      <c r="AU99" s="227" t="s">
        <v>73</v>
      </c>
      <c r="AV99" s="9" t="s">
        <v>82</v>
      </c>
      <c r="AW99" s="9" t="s">
        <v>37</v>
      </c>
      <c r="AX99" s="9" t="s">
        <v>80</v>
      </c>
      <c r="AY99" s="227" t="s">
        <v>213</v>
      </c>
    </row>
    <row r="100" s="1" customFormat="1" ht="114.75" customHeight="1">
      <c r="B100" s="43"/>
      <c r="C100" s="202" t="s">
        <v>247</v>
      </c>
      <c r="D100" s="202" t="s">
        <v>207</v>
      </c>
      <c r="E100" s="203" t="s">
        <v>450</v>
      </c>
      <c r="F100" s="204" t="s">
        <v>451</v>
      </c>
      <c r="G100" s="205" t="s">
        <v>210</v>
      </c>
      <c r="H100" s="206">
        <v>11</v>
      </c>
      <c r="I100" s="207"/>
      <c r="J100" s="208">
        <f>ROUND(I100*H100,2)</f>
        <v>0</v>
      </c>
      <c r="K100" s="204" t="s">
        <v>211</v>
      </c>
      <c r="L100" s="69"/>
      <c r="M100" s="209" t="s">
        <v>21</v>
      </c>
      <c r="N100" s="210" t="s">
        <v>44</v>
      </c>
      <c r="O100" s="44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2">
        <f>S100*H100</f>
        <v>0</v>
      </c>
      <c r="AR100" s="21" t="s">
        <v>212</v>
      </c>
      <c r="AT100" s="21" t="s">
        <v>207</v>
      </c>
      <c r="AU100" s="21" t="s">
        <v>73</v>
      </c>
      <c r="AY100" s="21" t="s">
        <v>213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21" t="s">
        <v>80</v>
      </c>
      <c r="BK100" s="213">
        <f>ROUND(I100*H100,2)</f>
        <v>0</v>
      </c>
      <c r="BL100" s="21" t="s">
        <v>212</v>
      </c>
      <c r="BM100" s="21" t="s">
        <v>452</v>
      </c>
    </row>
    <row r="101" s="1" customFormat="1">
      <c r="B101" s="43"/>
      <c r="C101" s="71"/>
      <c r="D101" s="214" t="s">
        <v>215</v>
      </c>
      <c r="E101" s="71"/>
      <c r="F101" s="215" t="s">
        <v>453</v>
      </c>
      <c r="G101" s="71"/>
      <c r="H101" s="71"/>
      <c r="I101" s="186"/>
      <c r="J101" s="71"/>
      <c r="K101" s="71"/>
      <c r="L101" s="69"/>
      <c r="M101" s="216"/>
      <c r="N101" s="44"/>
      <c r="O101" s="44"/>
      <c r="P101" s="44"/>
      <c r="Q101" s="44"/>
      <c r="R101" s="44"/>
      <c r="S101" s="44"/>
      <c r="T101" s="92"/>
      <c r="AT101" s="21" t="s">
        <v>215</v>
      </c>
      <c r="AU101" s="21" t="s">
        <v>73</v>
      </c>
    </row>
    <row r="102" s="9" customFormat="1">
      <c r="B102" s="217"/>
      <c r="C102" s="218"/>
      <c r="D102" s="214" t="s">
        <v>217</v>
      </c>
      <c r="E102" s="219" t="s">
        <v>21</v>
      </c>
      <c r="F102" s="220" t="s">
        <v>454</v>
      </c>
      <c r="G102" s="218"/>
      <c r="H102" s="221">
        <v>5</v>
      </c>
      <c r="I102" s="222"/>
      <c r="J102" s="218"/>
      <c r="K102" s="218"/>
      <c r="L102" s="223"/>
      <c r="M102" s="224"/>
      <c r="N102" s="225"/>
      <c r="O102" s="225"/>
      <c r="P102" s="225"/>
      <c r="Q102" s="225"/>
      <c r="R102" s="225"/>
      <c r="S102" s="225"/>
      <c r="T102" s="226"/>
      <c r="AT102" s="227" t="s">
        <v>217</v>
      </c>
      <c r="AU102" s="227" t="s">
        <v>73</v>
      </c>
      <c r="AV102" s="9" t="s">
        <v>82</v>
      </c>
      <c r="AW102" s="9" t="s">
        <v>37</v>
      </c>
      <c r="AX102" s="9" t="s">
        <v>73</v>
      </c>
      <c r="AY102" s="227" t="s">
        <v>213</v>
      </c>
    </row>
    <row r="103" s="9" customFormat="1">
      <c r="B103" s="217"/>
      <c r="C103" s="218"/>
      <c r="D103" s="214" t="s">
        <v>217</v>
      </c>
      <c r="E103" s="219" t="s">
        <v>21</v>
      </c>
      <c r="F103" s="220" t="s">
        <v>455</v>
      </c>
      <c r="G103" s="218"/>
      <c r="H103" s="221">
        <v>5</v>
      </c>
      <c r="I103" s="222"/>
      <c r="J103" s="218"/>
      <c r="K103" s="218"/>
      <c r="L103" s="223"/>
      <c r="M103" s="224"/>
      <c r="N103" s="225"/>
      <c r="O103" s="225"/>
      <c r="P103" s="225"/>
      <c r="Q103" s="225"/>
      <c r="R103" s="225"/>
      <c r="S103" s="225"/>
      <c r="T103" s="226"/>
      <c r="AT103" s="227" t="s">
        <v>217</v>
      </c>
      <c r="AU103" s="227" t="s">
        <v>73</v>
      </c>
      <c r="AV103" s="9" t="s">
        <v>82</v>
      </c>
      <c r="AW103" s="9" t="s">
        <v>37</v>
      </c>
      <c r="AX103" s="9" t="s">
        <v>73</v>
      </c>
      <c r="AY103" s="227" t="s">
        <v>213</v>
      </c>
    </row>
    <row r="104" s="9" customFormat="1">
      <c r="B104" s="217"/>
      <c r="C104" s="218"/>
      <c r="D104" s="214" t="s">
        <v>217</v>
      </c>
      <c r="E104" s="219" t="s">
        <v>21</v>
      </c>
      <c r="F104" s="220" t="s">
        <v>456</v>
      </c>
      <c r="G104" s="218"/>
      <c r="H104" s="221">
        <v>1</v>
      </c>
      <c r="I104" s="222"/>
      <c r="J104" s="218"/>
      <c r="K104" s="218"/>
      <c r="L104" s="223"/>
      <c r="M104" s="224"/>
      <c r="N104" s="225"/>
      <c r="O104" s="225"/>
      <c r="P104" s="225"/>
      <c r="Q104" s="225"/>
      <c r="R104" s="225"/>
      <c r="S104" s="225"/>
      <c r="T104" s="226"/>
      <c r="AT104" s="227" t="s">
        <v>217</v>
      </c>
      <c r="AU104" s="227" t="s">
        <v>73</v>
      </c>
      <c r="AV104" s="9" t="s">
        <v>82</v>
      </c>
      <c r="AW104" s="9" t="s">
        <v>37</v>
      </c>
      <c r="AX104" s="9" t="s">
        <v>73</v>
      </c>
      <c r="AY104" s="227" t="s">
        <v>213</v>
      </c>
    </row>
    <row r="105" s="11" customFormat="1">
      <c r="B105" s="251"/>
      <c r="C105" s="252"/>
      <c r="D105" s="214" t="s">
        <v>217</v>
      </c>
      <c r="E105" s="253" t="s">
        <v>21</v>
      </c>
      <c r="F105" s="254" t="s">
        <v>361</v>
      </c>
      <c r="G105" s="252"/>
      <c r="H105" s="255">
        <v>11</v>
      </c>
      <c r="I105" s="256"/>
      <c r="J105" s="252"/>
      <c r="K105" s="252"/>
      <c r="L105" s="257"/>
      <c r="M105" s="258"/>
      <c r="N105" s="259"/>
      <c r="O105" s="259"/>
      <c r="P105" s="259"/>
      <c r="Q105" s="259"/>
      <c r="R105" s="259"/>
      <c r="S105" s="259"/>
      <c r="T105" s="260"/>
      <c r="AT105" s="261" t="s">
        <v>217</v>
      </c>
      <c r="AU105" s="261" t="s">
        <v>73</v>
      </c>
      <c r="AV105" s="11" t="s">
        <v>212</v>
      </c>
      <c r="AW105" s="11" t="s">
        <v>37</v>
      </c>
      <c r="AX105" s="11" t="s">
        <v>80</v>
      </c>
      <c r="AY105" s="261" t="s">
        <v>213</v>
      </c>
    </row>
    <row r="106" s="1" customFormat="1" ht="25.5" customHeight="1">
      <c r="B106" s="43"/>
      <c r="C106" s="202" t="s">
        <v>235</v>
      </c>
      <c r="D106" s="202" t="s">
        <v>207</v>
      </c>
      <c r="E106" s="203" t="s">
        <v>457</v>
      </c>
      <c r="F106" s="204" t="s">
        <v>458</v>
      </c>
      <c r="G106" s="205" t="s">
        <v>210</v>
      </c>
      <c r="H106" s="206">
        <v>11</v>
      </c>
      <c r="I106" s="207"/>
      <c r="J106" s="208">
        <f>ROUND(I106*H106,2)</f>
        <v>0</v>
      </c>
      <c r="K106" s="204" t="s">
        <v>211</v>
      </c>
      <c r="L106" s="69"/>
      <c r="M106" s="209" t="s">
        <v>21</v>
      </c>
      <c r="N106" s="210" t="s">
        <v>44</v>
      </c>
      <c r="O106" s="44"/>
      <c r="P106" s="211">
        <f>O106*H106</f>
        <v>0</v>
      </c>
      <c r="Q106" s="211">
        <v>0</v>
      </c>
      <c r="R106" s="211">
        <f>Q106*H106</f>
        <v>0</v>
      </c>
      <c r="S106" s="211">
        <v>0</v>
      </c>
      <c r="T106" s="212">
        <f>S106*H106</f>
        <v>0</v>
      </c>
      <c r="AR106" s="21" t="s">
        <v>212</v>
      </c>
      <c r="AT106" s="21" t="s">
        <v>207</v>
      </c>
      <c r="AU106" s="21" t="s">
        <v>73</v>
      </c>
      <c r="AY106" s="21" t="s">
        <v>213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21" t="s">
        <v>80</v>
      </c>
      <c r="BK106" s="213">
        <f>ROUND(I106*H106,2)</f>
        <v>0</v>
      </c>
      <c r="BL106" s="21" t="s">
        <v>212</v>
      </c>
      <c r="BM106" s="21" t="s">
        <v>459</v>
      </c>
    </row>
    <row r="107" s="1" customFormat="1">
      <c r="B107" s="43"/>
      <c r="C107" s="71"/>
      <c r="D107" s="214" t="s">
        <v>215</v>
      </c>
      <c r="E107" s="71"/>
      <c r="F107" s="215" t="s">
        <v>460</v>
      </c>
      <c r="G107" s="71"/>
      <c r="H107" s="71"/>
      <c r="I107" s="186"/>
      <c r="J107" s="71"/>
      <c r="K107" s="71"/>
      <c r="L107" s="69"/>
      <c r="M107" s="216"/>
      <c r="N107" s="44"/>
      <c r="O107" s="44"/>
      <c r="P107" s="44"/>
      <c r="Q107" s="44"/>
      <c r="R107" s="44"/>
      <c r="S107" s="44"/>
      <c r="T107" s="92"/>
      <c r="AT107" s="21" t="s">
        <v>215</v>
      </c>
      <c r="AU107" s="21" t="s">
        <v>73</v>
      </c>
    </row>
    <row r="108" s="9" customFormat="1">
      <c r="B108" s="217"/>
      <c r="C108" s="218"/>
      <c r="D108" s="214" t="s">
        <v>217</v>
      </c>
      <c r="E108" s="219" t="s">
        <v>21</v>
      </c>
      <c r="F108" s="220" t="s">
        <v>454</v>
      </c>
      <c r="G108" s="218"/>
      <c r="H108" s="221">
        <v>5</v>
      </c>
      <c r="I108" s="222"/>
      <c r="J108" s="218"/>
      <c r="K108" s="218"/>
      <c r="L108" s="223"/>
      <c r="M108" s="224"/>
      <c r="N108" s="225"/>
      <c r="O108" s="225"/>
      <c r="P108" s="225"/>
      <c r="Q108" s="225"/>
      <c r="R108" s="225"/>
      <c r="S108" s="225"/>
      <c r="T108" s="226"/>
      <c r="AT108" s="227" t="s">
        <v>217</v>
      </c>
      <c r="AU108" s="227" t="s">
        <v>73</v>
      </c>
      <c r="AV108" s="9" t="s">
        <v>82</v>
      </c>
      <c r="AW108" s="9" t="s">
        <v>37</v>
      </c>
      <c r="AX108" s="9" t="s">
        <v>73</v>
      </c>
      <c r="AY108" s="227" t="s">
        <v>213</v>
      </c>
    </row>
    <row r="109" s="9" customFormat="1">
      <c r="B109" s="217"/>
      <c r="C109" s="218"/>
      <c r="D109" s="214" t="s">
        <v>217</v>
      </c>
      <c r="E109" s="219" t="s">
        <v>21</v>
      </c>
      <c r="F109" s="220" t="s">
        <v>455</v>
      </c>
      <c r="G109" s="218"/>
      <c r="H109" s="221">
        <v>5</v>
      </c>
      <c r="I109" s="222"/>
      <c r="J109" s="218"/>
      <c r="K109" s="218"/>
      <c r="L109" s="223"/>
      <c r="M109" s="224"/>
      <c r="N109" s="225"/>
      <c r="O109" s="225"/>
      <c r="P109" s="225"/>
      <c r="Q109" s="225"/>
      <c r="R109" s="225"/>
      <c r="S109" s="225"/>
      <c r="T109" s="226"/>
      <c r="AT109" s="227" t="s">
        <v>217</v>
      </c>
      <c r="AU109" s="227" t="s">
        <v>73</v>
      </c>
      <c r="AV109" s="9" t="s">
        <v>82</v>
      </c>
      <c r="AW109" s="9" t="s">
        <v>37</v>
      </c>
      <c r="AX109" s="9" t="s">
        <v>73</v>
      </c>
      <c r="AY109" s="227" t="s">
        <v>213</v>
      </c>
    </row>
    <row r="110" s="9" customFormat="1">
      <c r="B110" s="217"/>
      <c r="C110" s="218"/>
      <c r="D110" s="214" t="s">
        <v>217</v>
      </c>
      <c r="E110" s="219" t="s">
        <v>21</v>
      </c>
      <c r="F110" s="220" t="s">
        <v>456</v>
      </c>
      <c r="G110" s="218"/>
      <c r="H110" s="221">
        <v>1</v>
      </c>
      <c r="I110" s="222"/>
      <c r="J110" s="218"/>
      <c r="K110" s="218"/>
      <c r="L110" s="223"/>
      <c r="M110" s="224"/>
      <c r="N110" s="225"/>
      <c r="O110" s="225"/>
      <c r="P110" s="225"/>
      <c r="Q110" s="225"/>
      <c r="R110" s="225"/>
      <c r="S110" s="225"/>
      <c r="T110" s="226"/>
      <c r="AT110" s="227" t="s">
        <v>217</v>
      </c>
      <c r="AU110" s="227" t="s">
        <v>73</v>
      </c>
      <c r="AV110" s="9" t="s">
        <v>82</v>
      </c>
      <c r="AW110" s="9" t="s">
        <v>37</v>
      </c>
      <c r="AX110" s="9" t="s">
        <v>73</v>
      </c>
      <c r="AY110" s="227" t="s">
        <v>213</v>
      </c>
    </row>
    <row r="111" s="11" customFormat="1">
      <c r="B111" s="251"/>
      <c r="C111" s="252"/>
      <c r="D111" s="214" t="s">
        <v>217</v>
      </c>
      <c r="E111" s="253" t="s">
        <v>21</v>
      </c>
      <c r="F111" s="254" t="s">
        <v>361</v>
      </c>
      <c r="G111" s="252"/>
      <c r="H111" s="255">
        <v>11</v>
      </c>
      <c r="I111" s="256"/>
      <c r="J111" s="252"/>
      <c r="K111" s="252"/>
      <c r="L111" s="257"/>
      <c r="M111" s="258"/>
      <c r="N111" s="259"/>
      <c r="O111" s="259"/>
      <c r="P111" s="259"/>
      <c r="Q111" s="259"/>
      <c r="R111" s="259"/>
      <c r="S111" s="259"/>
      <c r="T111" s="260"/>
      <c r="AT111" s="261" t="s">
        <v>217</v>
      </c>
      <c r="AU111" s="261" t="s">
        <v>73</v>
      </c>
      <c r="AV111" s="11" t="s">
        <v>212</v>
      </c>
      <c r="AW111" s="11" t="s">
        <v>37</v>
      </c>
      <c r="AX111" s="11" t="s">
        <v>80</v>
      </c>
      <c r="AY111" s="261" t="s">
        <v>213</v>
      </c>
    </row>
    <row r="112" s="1" customFormat="1" ht="114.75" customHeight="1">
      <c r="B112" s="43"/>
      <c r="C112" s="202" t="s">
        <v>256</v>
      </c>
      <c r="D112" s="202" t="s">
        <v>207</v>
      </c>
      <c r="E112" s="203" t="s">
        <v>461</v>
      </c>
      <c r="F112" s="204" t="s">
        <v>462</v>
      </c>
      <c r="G112" s="205" t="s">
        <v>210</v>
      </c>
      <c r="H112" s="206">
        <v>90</v>
      </c>
      <c r="I112" s="207"/>
      <c r="J112" s="208">
        <f>ROUND(I112*H112,2)</f>
        <v>0</v>
      </c>
      <c r="K112" s="204" t="s">
        <v>211</v>
      </c>
      <c r="L112" s="69"/>
      <c r="M112" s="209" t="s">
        <v>21</v>
      </c>
      <c r="N112" s="210" t="s">
        <v>44</v>
      </c>
      <c r="O112" s="44"/>
      <c r="P112" s="211">
        <f>O112*H112</f>
        <v>0</v>
      </c>
      <c r="Q112" s="211">
        <v>0</v>
      </c>
      <c r="R112" s="211">
        <f>Q112*H112</f>
        <v>0</v>
      </c>
      <c r="S112" s="211">
        <v>0</v>
      </c>
      <c r="T112" s="212">
        <f>S112*H112</f>
        <v>0</v>
      </c>
      <c r="AR112" s="21" t="s">
        <v>212</v>
      </c>
      <c r="AT112" s="21" t="s">
        <v>207</v>
      </c>
      <c r="AU112" s="21" t="s">
        <v>73</v>
      </c>
      <c r="AY112" s="21" t="s">
        <v>213</v>
      </c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21" t="s">
        <v>80</v>
      </c>
      <c r="BK112" s="213">
        <f>ROUND(I112*H112,2)</f>
        <v>0</v>
      </c>
      <c r="BL112" s="21" t="s">
        <v>212</v>
      </c>
      <c r="BM112" s="21" t="s">
        <v>463</v>
      </c>
    </row>
    <row r="113" s="1" customFormat="1">
      <c r="B113" s="43"/>
      <c r="C113" s="71"/>
      <c r="D113" s="214" t="s">
        <v>215</v>
      </c>
      <c r="E113" s="71"/>
      <c r="F113" s="215" t="s">
        <v>464</v>
      </c>
      <c r="G113" s="71"/>
      <c r="H113" s="71"/>
      <c r="I113" s="186"/>
      <c r="J113" s="71"/>
      <c r="K113" s="71"/>
      <c r="L113" s="69"/>
      <c r="M113" s="216"/>
      <c r="N113" s="44"/>
      <c r="O113" s="44"/>
      <c r="P113" s="44"/>
      <c r="Q113" s="44"/>
      <c r="R113" s="44"/>
      <c r="S113" s="44"/>
      <c r="T113" s="92"/>
      <c r="AT113" s="21" t="s">
        <v>215</v>
      </c>
      <c r="AU113" s="21" t="s">
        <v>73</v>
      </c>
    </row>
    <row r="114" s="10" customFormat="1">
      <c r="B114" s="228"/>
      <c r="C114" s="229"/>
      <c r="D114" s="214" t="s">
        <v>217</v>
      </c>
      <c r="E114" s="230" t="s">
        <v>21</v>
      </c>
      <c r="F114" s="231" t="s">
        <v>465</v>
      </c>
      <c r="G114" s="229"/>
      <c r="H114" s="230" t="s">
        <v>21</v>
      </c>
      <c r="I114" s="232"/>
      <c r="J114" s="229"/>
      <c r="K114" s="229"/>
      <c r="L114" s="233"/>
      <c r="M114" s="234"/>
      <c r="N114" s="235"/>
      <c r="O114" s="235"/>
      <c r="P114" s="235"/>
      <c r="Q114" s="235"/>
      <c r="R114" s="235"/>
      <c r="S114" s="235"/>
      <c r="T114" s="236"/>
      <c r="AT114" s="237" t="s">
        <v>217</v>
      </c>
      <c r="AU114" s="237" t="s">
        <v>73</v>
      </c>
      <c r="AV114" s="10" t="s">
        <v>80</v>
      </c>
      <c r="AW114" s="10" t="s">
        <v>37</v>
      </c>
      <c r="AX114" s="10" t="s">
        <v>73</v>
      </c>
      <c r="AY114" s="237" t="s">
        <v>213</v>
      </c>
    </row>
    <row r="115" s="9" customFormat="1">
      <c r="B115" s="217"/>
      <c r="C115" s="218"/>
      <c r="D115" s="214" t="s">
        <v>217</v>
      </c>
      <c r="E115" s="219" t="s">
        <v>21</v>
      </c>
      <c r="F115" s="220" t="s">
        <v>466</v>
      </c>
      <c r="G115" s="218"/>
      <c r="H115" s="221">
        <v>90</v>
      </c>
      <c r="I115" s="222"/>
      <c r="J115" s="218"/>
      <c r="K115" s="218"/>
      <c r="L115" s="223"/>
      <c r="M115" s="224"/>
      <c r="N115" s="225"/>
      <c r="O115" s="225"/>
      <c r="P115" s="225"/>
      <c r="Q115" s="225"/>
      <c r="R115" s="225"/>
      <c r="S115" s="225"/>
      <c r="T115" s="226"/>
      <c r="AT115" s="227" t="s">
        <v>217</v>
      </c>
      <c r="AU115" s="227" t="s">
        <v>73</v>
      </c>
      <c r="AV115" s="9" t="s">
        <v>82</v>
      </c>
      <c r="AW115" s="9" t="s">
        <v>37</v>
      </c>
      <c r="AX115" s="9" t="s">
        <v>80</v>
      </c>
      <c r="AY115" s="227" t="s">
        <v>213</v>
      </c>
    </row>
    <row r="116" s="1" customFormat="1" ht="76.5" customHeight="1">
      <c r="B116" s="43"/>
      <c r="C116" s="202" t="s">
        <v>175</v>
      </c>
      <c r="D116" s="202" t="s">
        <v>207</v>
      </c>
      <c r="E116" s="203" t="s">
        <v>248</v>
      </c>
      <c r="F116" s="204" t="s">
        <v>249</v>
      </c>
      <c r="G116" s="205" t="s">
        <v>250</v>
      </c>
      <c r="H116" s="206">
        <v>6</v>
      </c>
      <c r="I116" s="207"/>
      <c r="J116" s="208">
        <f>ROUND(I116*H116,2)</f>
        <v>0</v>
      </c>
      <c r="K116" s="204" t="s">
        <v>211</v>
      </c>
      <c r="L116" s="69"/>
      <c r="M116" s="209" t="s">
        <v>21</v>
      </c>
      <c r="N116" s="210" t="s">
        <v>44</v>
      </c>
      <c r="O116" s="44"/>
      <c r="P116" s="211">
        <f>O116*H116</f>
        <v>0</v>
      </c>
      <c r="Q116" s="211">
        <v>0</v>
      </c>
      <c r="R116" s="211">
        <f>Q116*H116</f>
        <v>0</v>
      </c>
      <c r="S116" s="211">
        <v>0</v>
      </c>
      <c r="T116" s="212">
        <f>S116*H116</f>
        <v>0</v>
      </c>
      <c r="AR116" s="21" t="s">
        <v>212</v>
      </c>
      <c r="AT116" s="21" t="s">
        <v>207</v>
      </c>
      <c r="AU116" s="21" t="s">
        <v>73</v>
      </c>
      <c r="AY116" s="21" t="s">
        <v>213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21" t="s">
        <v>80</v>
      </c>
      <c r="BK116" s="213">
        <f>ROUND(I116*H116,2)</f>
        <v>0</v>
      </c>
      <c r="BL116" s="21" t="s">
        <v>212</v>
      </c>
      <c r="BM116" s="21" t="s">
        <v>467</v>
      </c>
    </row>
    <row r="117" s="1" customFormat="1">
      <c r="B117" s="43"/>
      <c r="C117" s="71"/>
      <c r="D117" s="214" t="s">
        <v>215</v>
      </c>
      <c r="E117" s="71"/>
      <c r="F117" s="215" t="s">
        <v>252</v>
      </c>
      <c r="G117" s="71"/>
      <c r="H117" s="71"/>
      <c r="I117" s="186"/>
      <c r="J117" s="71"/>
      <c r="K117" s="71"/>
      <c r="L117" s="69"/>
      <c r="M117" s="216"/>
      <c r="N117" s="44"/>
      <c r="O117" s="44"/>
      <c r="P117" s="44"/>
      <c r="Q117" s="44"/>
      <c r="R117" s="44"/>
      <c r="S117" s="44"/>
      <c r="T117" s="92"/>
      <c r="AT117" s="21" t="s">
        <v>215</v>
      </c>
      <c r="AU117" s="21" t="s">
        <v>73</v>
      </c>
    </row>
    <row r="118" s="9" customFormat="1">
      <c r="B118" s="217"/>
      <c r="C118" s="218"/>
      <c r="D118" s="214" t="s">
        <v>217</v>
      </c>
      <c r="E118" s="219" t="s">
        <v>21</v>
      </c>
      <c r="F118" s="220" t="s">
        <v>243</v>
      </c>
      <c r="G118" s="218"/>
      <c r="H118" s="221">
        <v>6</v>
      </c>
      <c r="I118" s="222"/>
      <c r="J118" s="218"/>
      <c r="K118" s="218"/>
      <c r="L118" s="223"/>
      <c r="M118" s="224"/>
      <c r="N118" s="225"/>
      <c r="O118" s="225"/>
      <c r="P118" s="225"/>
      <c r="Q118" s="225"/>
      <c r="R118" s="225"/>
      <c r="S118" s="225"/>
      <c r="T118" s="226"/>
      <c r="AT118" s="227" t="s">
        <v>217</v>
      </c>
      <c r="AU118" s="227" t="s">
        <v>73</v>
      </c>
      <c r="AV118" s="9" t="s">
        <v>82</v>
      </c>
      <c r="AW118" s="9" t="s">
        <v>37</v>
      </c>
      <c r="AX118" s="9" t="s">
        <v>80</v>
      </c>
      <c r="AY118" s="227" t="s">
        <v>213</v>
      </c>
    </row>
    <row r="119" s="1" customFormat="1" ht="76.5" customHeight="1">
      <c r="B119" s="43"/>
      <c r="C119" s="202" t="s">
        <v>265</v>
      </c>
      <c r="D119" s="202" t="s">
        <v>207</v>
      </c>
      <c r="E119" s="203" t="s">
        <v>253</v>
      </c>
      <c r="F119" s="204" t="s">
        <v>254</v>
      </c>
      <c r="G119" s="205" t="s">
        <v>250</v>
      </c>
      <c r="H119" s="206">
        <v>2</v>
      </c>
      <c r="I119" s="207"/>
      <c r="J119" s="208">
        <f>ROUND(I119*H119,2)</f>
        <v>0</v>
      </c>
      <c r="K119" s="204" t="s">
        <v>211</v>
      </c>
      <c r="L119" s="69"/>
      <c r="M119" s="209" t="s">
        <v>21</v>
      </c>
      <c r="N119" s="210" t="s">
        <v>44</v>
      </c>
      <c r="O119" s="44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AR119" s="21" t="s">
        <v>212</v>
      </c>
      <c r="AT119" s="21" t="s">
        <v>207</v>
      </c>
      <c r="AU119" s="21" t="s">
        <v>73</v>
      </c>
      <c r="AY119" s="21" t="s">
        <v>213</v>
      </c>
      <c r="BE119" s="213">
        <f>IF(N119="základní",J119,0)</f>
        <v>0</v>
      </c>
      <c r="BF119" s="213">
        <f>IF(N119="snížená",J119,0)</f>
        <v>0</v>
      </c>
      <c r="BG119" s="213">
        <f>IF(N119="zákl. přenesená",J119,0)</f>
        <v>0</v>
      </c>
      <c r="BH119" s="213">
        <f>IF(N119="sníž. přenesená",J119,0)</f>
        <v>0</v>
      </c>
      <c r="BI119" s="213">
        <f>IF(N119="nulová",J119,0)</f>
        <v>0</v>
      </c>
      <c r="BJ119" s="21" t="s">
        <v>80</v>
      </c>
      <c r="BK119" s="213">
        <f>ROUND(I119*H119,2)</f>
        <v>0</v>
      </c>
      <c r="BL119" s="21" t="s">
        <v>212</v>
      </c>
      <c r="BM119" s="21" t="s">
        <v>468</v>
      </c>
    </row>
    <row r="120" s="1" customFormat="1">
      <c r="B120" s="43"/>
      <c r="C120" s="71"/>
      <c r="D120" s="214" t="s">
        <v>215</v>
      </c>
      <c r="E120" s="71"/>
      <c r="F120" s="215" t="s">
        <v>252</v>
      </c>
      <c r="G120" s="71"/>
      <c r="H120" s="71"/>
      <c r="I120" s="186"/>
      <c r="J120" s="71"/>
      <c r="K120" s="71"/>
      <c r="L120" s="69"/>
      <c r="M120" s="216"/>
      <c r="N120" s="44"/>
      <c r="O120" s="44"/>
      <c r="P120" s="44"/>
      <c r="Q120" s="44"/>
      <c r="R120" s="44"/>
      <c r="S120" s="44"/>
      <c r="T120" s="92"/>
      <c r="AT120" s="21" t="s">
        <v>215</v>
      </c>
      <c r="AU120" s="21" t="s">
        <v>73</v>
      </c>
    </row>
    <row r="121" s="9" customFormat="1">
      <c r="B121" s="217"/>
      <c r="C121" s="218"/>
      <c r="D121" s="214" t="s">
        <v>217</v>
      </c>
      <c r="E121" s="219" t="s">
        <v>21</v>
      </c>
      <c r="F121" s="220" t="s">
        <v>82</v>
      </c>
      <c r="G121" s="218"/>
      <c r="H121" s="221">
        <v>2</v>
      </c>
      <c r="I121" s="222"/>
      <c r="J121" s="218"/>
      <c r="K121" s="218"/>
      <c r="L121" s="223"/>
      <c r="M121" s="224"/>
      <c r="N121" s="225"/>
      <c r="O121" s="225"/>
      <c r="P121" s="225"/>
      <c r="Q121" s="225"/>
      <c r="R121" s="225"/>
      <c r="S121" s="225"/>
      <c r="T121" s="226"/>
      <c r="AT121" s="227" t="s">
        <v>217</v>
      </c>
      <c r="AU121" s="227" t="s">
        <v>73</v>
      </c>
      <c r="AV121" s="9" t="s">
        <v>82</v>
      </c>
      <c r="AW121" s="9" t="s">
        <v>37</v>
      </c>
      <c r="AX121" s="9" t="s">
        <v>80</v>
      </c>
      <c r="AY121" s="227" t="s">
        <v>213</v>
      </c>
    </row>
    <row r="122" s="1" customFormat="1" ht="76.5" customHeight="1">
      <c r="B122" s="43"/>
      <c r="C122" s="202" t="s">
        <v>270</v>
      </c>
      <c r="D122" s="202" t="s">
        <v>207</v>
      </c>
      <c r="E122" s="203" t="s">
        <v>257</v>
      </c>
      <c r="F122" s="204" t="s">
        <v>258</v>
      </c>
      <c r="G122" s="205" t="s">
        <v>250</v>
      </c>
      <c r="H122" s="206">
        <v>4</v>
      </c>
      <c r="I122" s="207"/>
      <c r="J122" s="208">
        <f>ROUND(I122*H122,2)</f>
        <v>0</v>
      </c>
      <c r="K122" s="204" t="s">
        <v>211</v>
      </c>
      <c r="L122" s="69"/>
      <c r="M122" s="209" t="s">
        <v>21</v>
      </c>
      <c r="N122" s="210" t="s">
        <v>44</v>
      </c>
      <c r="O122" s="44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AR122" s="21" t="s">
        <v>212</v>
      </c>
      <c r="AT122" s="21" t="s">
        <v>207</v>
      </c>
      <c r="AU122" s="21" t="s">
        <v>73</v>
      </c>
      <c r="AY122" s="21" t="s">
        <v>213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21" t="s">
        <v>80</v>
      </c>
      <c r="BK122" s="213">
        <f>ROUND(I122*H122,2)</f>
        <v>0</v>
      </c>
      <c r="BL122" s="21" t="s">
        <v>212</v>
      </c>
      <c r="BM122" s="21" t="s">
        <v>469</v>
      </c>
    </row>
    <row r="123" s="1" customFormat="1">
      <c r="B123" s="43"/>
      <c r="C123" s="71"/>
      <c r="D123" s="214" t="s">
        <v>215</v>
      </c>
      <c r="E123" s="71"/>
      <c r="F123" s="215" t="s">
        <v>252</v>
      </c>
      <c r="G123" s="71"/>
      <c r="H123" s="71"/>
      <c r="I123" s="186"/>
      <c r="J123" s="71"/>
      <c r="K123" s="71"/>
      <c r="L123" s="69"/>
      <c r="M123" s="216"/>
      <c r="N123" s="44"/>
      <c r="O123" s="44"/>
      <c r="P123" s="44"/>
      <c r="Q123" s="44"/>
      <c r="R123" s="44"/>
      <c r="S123" s="44"/>
      <c r="T123" s="92"/>
      <c r="AT123" s="21" t="s">
        <v>215</v>
      </c>
      <c r="AU123" s="21" t="s">
        <v>73</v>
      </c>
    </row>
    <row r="124" s="9" customFormat="1">
      <c r="B124" s="217"/>
      <c r="C124" s="218"/>
      <c r="D124" s="214" t="s">
        <v>217</v>
      </c>
      <c r="E124" s="219" t="s">
        <v>21</v>
      </c>
      <c r="F124" s="220" t="s">
        <v>212</v>
      </c>
      <c r="G124" s="218"/>
      <c r="H124" s="221">
        <v>4</v>
      </c>
      <c r="I124" s="222"/>
      <c r="J124" s="218"/>
      <c r="K124" s="218"/>
      <c r="L124" s="223"/>
      <c r="M124" s="224"/>
      <c r="N124" s="225"/>
      <c r="O124" s="225"/>
      <c r="P124" s="225"/>
      <c r="Q124" s="225"/>
      <c r="R124" s="225"/>
      <c r="S124" s="225"/>
      <c r="T124" s="226"/>
      <c r="AT124" s="227" t="s">
        <v>217</v>
      </c>
      <c r="AU124" s="227" t="s">
        <v>73</v>
      </c>
      <c r="AV124" s="9" t="s">
        <v>82</v>
      </c>
      <c r="AW124" s="9" t="s">
        <v>37</v>
      </c>
      <c r="AX124" s="9" t="s">
        <v>80</v>
      </c>
      <c r="AY124" s="227" t="s">
        <v>213</v>
      </c>
    </row>
    <row r="125" s="1" customFormat="1" ht="76.5" customHeight="1">
      <c r="B125" s="43"/>
      <c r="C125" s="202" t="s">
        <v>275</v>
      </c>
      <c r="D125" s="202" t="s">
        <v>207</v>
      </c>
      <c r="E125" s="203" t="s">
        <v>260</v>
      </c>
      <c r="F125" s="204" t="s">
        <v>261</v>
      </c>
      <c r="G125" s="205" t="s">
        <v>221</v>
      </c>
      <c r="H125" s="206">
        <v>1400</v>
      </c>
      <c r="I125" s="207"/>
      <c r="J125" s="208">
        <f>ROUND(I125*H125,2)</f>
        <v>0</v>
      </c>
      <c r="K125" s="204" t="s">
        <v>211</v>
      </c>
      <c r="L125" s="69"/>
      <c r="M125" s="209" t="s">
        <v>21</v>
      </c>
      <c r="N125" s="210" t="s">
        <v>44</v>
      </c>
      <c r="O125" s="44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AR125" s="21" t="s">
        <v>212</v>
      </c>
      <c r="AT125" s="21" t="s">
        <v>207</v>
      </c>
      <c r="AU125" s="21" t="s">
        <v>73</v>
      </c>
      <c r="AY125" s="21" t="s">
        <v>213</v>
      </c>
      <c r="BE125" s="213">
        <f>IF(N125="základní",J125,0)</f>
        <v>0</v>
      </c>
      <c r="BF125" s="213">
        <f>IF(N125="snížená",J125,0)</f>
        <v>0</v>
      </c>
      <c r="BG125" s="213">
        <f>IF(N125="zákl. přenesená",J125,0)</f>
        <v>0</v>
      </c>
      <c r="BH125" s="213">
        <f>IF(N125="sníž. přenesená",J125,0)</f>
        <v>0</v>
      </c>
      <c r="BI125" s="213">
        <f>IF(N125="nulová",J125,0)</f>
        <v>0</v>
      </c>
      <c r="BJ125" s="21" t="s">
        <v>80</v>
      </c>
      <c r="BK125" s="213">
        <f>ROUND(I125*H125,2)</f>
        <v>0</v>
      </c>
      <c r="BL125" s="21" t="s">
        <v>212</v>
      </c>
      <c r="BM125" s="21" t="s">
        <v>470</v>
      </c>
    </row>
    <row r="126" s="1" customFormat="1">
      <c r="B126" s="43"/>
      <c r="C126" s="71"/>
      <c r="D126" s="214" t="s">
        <v>215</v>
      </c>
      <c r="E126" s="71"/>
      <c r="F126" s="215" t="s">
        <v>263</v>
      </c>
      <c r="G126" s="71"/>
      <c r="H126" s="71"/>
      <c r="I126" s="186"/>
      <c r="J126" s="71"/>
      <c r="K126" s="71"/>
      <c r="L126" s="69"/>
      <c r="M126" s="216"/>
      <c r="N126" s="44"/>
      <c r="O126" s="44"/>
      <c r="P126" s="44"/>
      <c r="Q126" s="44"/>
      <c r="R126" s="44"/>
      <c r="S126" s="44"/>
      <c r="T126" s="92"/>
      <c r="AT126" s="21" t="s">
        <v>215</v>
      </c>
      <c r="AU126" s="21" t="s">
        <v>73</v>
      </c>
    </row>
    <row r="127" s="9" customFormat="1">
      <c r="B127" s="217"/>
      <c r="C127" s="218"/>
      <c r="D127" s="214" t="s">
        <v>217</v>
      </c>
      <c r="E127" s="219" t="s">
        <v>21</v>
      </c>
      <c r="F127" s="220" t="s">
        <v>264</v>
      </c>
      <c r="G127" s="218"/>
      <c r="H127" s="221">
        <v>1400</v>
      </c>
      <c r="I127" s="222"/>
      <c r="J127" s="218"/>
      <c r="K127" s="218"/>
      <c r="L127" s="223"/>
      <c r="M127" s="224"/>
      <c r="N127" s="225"/>
      <c r="O127" s="225"/>
      <c r="P127" s="225"/>
      <c r="Q127" s="225"/>
      <c r="R127" s="225"/>
      <c r="S127" s="225"/>
      <c r="T127" s="226"/>
      <c r="AT127" s="227" t="s">
        <v>217</v>
      </c>
      <c r="AU127" s="227" t="s">
        <v>73</v>
      </c>
      <c r="AV127" s="9" t="s">
        <v>82</v>
      </c>
      <c r="AW127" s="9" t="s">
        <v>37</v>
      </c>
      <c r="AX127" s="9" t="s">
        <v>80</v>
      </c>
      <c r="AY127" s="227" t="s">
        <v>213</v>
      </c>
    </row>
    <row r="128" s="1" customFormat="1" ht="63.75" customHeight="1">
      <c r="B128" s="43"/>
      <c r="C128" s="202" t="s">
        <v>279</v>
      </c>
      <c r="D128" s="202" t="s">
        <v>207</v>
      </c>
      <c r="E128" s="203" t="s">
        <v>266</v>
      </c>
      <c r="F128" s="204" t="s">
        <v>267</v>
      </c>
      <c r="G128" s="205" t="s">
        <v>250</v>
      </c>
      <c r="H128" s="206">
        <v>4</v>
      </c>
      <c r="I128" s="207"/>
      <c r="J128" s="208">
        <f>ROUND(I128*H128,2)</f>
        <v>0</v>
      </c>
      <c r="K128" s="204" t="s">
        <v>211</v>
      </c>
      <c r="L128" s="69"/>
      <c r="M128" s="209" t="s">
        <v>21</v>
      </c>
      <c r="N128" s="210" t="s">
        <v>44</v>
      </c>
      <c r="O128" s="44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AR128" s="21" t="s">
        <v>212</v>
      </c>
      <c r="AT128" s="21" t="s">
        <v>207</v>
      </c>
      <c r="AU128" s="21" t="s">
        <v>73</v>
      </c>
      <c r="AY128" s="21" t="s">
        <v>213</v>
      </c>
      <c r="BE128" s="213">
        <f>IF(N128="základní",J128,0)</f>
        <v>0</v>
      </c>
      <c r="BF128" s="213">
        <f>IF(N128="snížená",J128,0)</f>
        <v>0</v>
      </c>
      <c r="BG128" s="213">
        <f>IF(N128="zákl. přenesená",J128,0)</f>
        <v>0</v>
      </c>
      <c r="BH128" s="213">
        <f>IF(N128="sníž. přenesená",J128,0)</f>
        <v>0</v>
      </c>
      <c r="BI128" s="213">
        <f>IF(N128="nulová",J128,0)</f>
        <v>0</v>
      </c>
      <c r="BJ128" s="21" t="s">
        <v>80</v>
      </c>
      <c r="BK128" s="213">
        <f>ROUND(I128*H128,2)</f>
        <v>0</v>
      </c>
      <c r="BL128" s="21" t="s">
        <v>212</v>
      </c>
      <c r="BM128" s="21" t="s">
        <v>471</v>
      </c>
    </row>
    <row r="129" s="1" customFormat="1">
      <c r="B129" s="43"/>
      <c r="C129" s="71"/>
      <c r="D129" s="214" t="s">
        <v>215</v>
      </c>
      <c r="E129" s="71"/>
      <c r="F129" s="215" t="s">
        <v>269</v>
      </c>
      <c r="G129" s="71"/>
      <c r="H129" s="71"/>
      <c r="I129" s="186"/>
      <c r="J129" s="71"/>
      <c r="K129" s="71"/>
      <c r="L129" s="69"/>
      <c r="M129" s="216"/>
      <c r="N129" s="44"/>
      <c r="O129" s="44"/>
      <c r="P129" s="44"/>
      <c r="Q129" s="44"/>
      <c r="R129" s="44"/>
      <c r="S129" s="44"/>
      <c r="T129" s="92"/>
      <c r="AT129" s="21" t="s">
        <v>215</v>
      </c>
      <c r="AU129" s="21" t="s">
        <v>73</v>
      </c>
    </row>
    <row r="130" s="9" customFormat="1">
      <c r="B130" s="217"/>
      <c r="C130" s="218"/>
      <c r="D130" s="214" t="s">
        <v>217</v>
      </c>
      <c r="E130" s="219" t="s">
        <v>21</v>
      </c>
      <c r="F130" s="220" t="s">
        <v>212</v>
      </c>
      <c r="G130" s="218"/>
      <c r="H130" s="221">
        <v>4</v>
      </c>
      <c r="I130" s="222"/>
      <c r="J130" s="218"/>
      <c r="K130" s="218"/>
      <c r="L130" s="223"/>
      <c r="M130" s="224"/>
      <c r="N130" s="225"/>
      <c r="O130" s="225"/>
      <c r="P130" s="225"/>
      <c r="Q130" s="225"/>
      <c r="R130" s="225"/>
      <c r="S130" s="225"/>
      <c r="T130" s="226"/>
      <c r="AT130" s="227" t="s">
        <v>217</v>
      </c>
      <c r="AU130" s="227" t="s">
        <v>73</v>
      </c>
      <c r="AV130" s="9" t="s">
        <v>82</v>
      </c>
      <c r="AW130" s="9" t="s">
        <v>37</v>
      </c>
      <c r="AX130" s="9" t="s">
        <v>80</v>
      </c>
      <c r="AY130" s="227" t="s">
        <v>213</v>
      </c>
    </row>
    <row r="131" s="1" customFormat="1" ht="38.25" customHeight="1">
      <c r="B131" s="43"/>
      <c r="C131" s="202" t="s">
        <v>10</v>
      </c>
      <c r="D131" s="202" t="s">
        <v>207</v>
      </c>
      <c r="E131" s="203" t="s">
        <v>271</v>
      </c>
      <c r="F131" s="204" t="s">
        <v>272</v>
      </c>
      <c r="G131" s="205" t="s">
        <v>210</v>
      </c>
      <c r="H131" s="206">
        <v>17</v>
      </c>
      <c r="I131" s="207"/>
      <c r="J131" s="208">
        <f>ROUND(I131*H131,2)</f>
        <v>0</v>
      </c>
      <c r="K131" s="204" t="s">
        <v>211</v>
      </c>
      <c r="L131" s="69"/>
      <c r="M131" s="209" t="s">
        <v>21</v>
      </c>
      <c r="N131" s="210" t="s">
        <v>44</v>
      </c>
      <c r="O131" s="44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AR131" s="21" t="s">
        <v>212</v>
      </c>
      <c r="AT131" s="21" t="s">
        <v>207</v>
      </c>
      <c r="AU131" s="21" t="s">
        <v>73</v>
      </c>
      <c r="AY131" s="21" t="s">
        <v>213</v>
      </c>
      <c r="BE131" s="213">
        <f>IF(N131="základní",J131,0)</f>
        <v>0</v>
      </c>
      <c r="BF131" s="213">
        <f>IF(N131="snížená",J131,0)</f>
        <v>0</v>
      </c>
      <c r="BG131" s="213">
        <f>IF(N131="zákl. přenesená",J131,0)</f>
        <v>0</v>
      </c>
      <c r="BH131" s="213">
        <f>IF(N131="sníž. přenesená",J131,0)</f>
        <v>0</v>
      </c>
      <c r="BI131" s="213">
        <f>IF(N131="nulová",J131,0)</f>
        <v>0</v>
      </c>
      <c r="BJ131" s="21" t="s">
        <v>80</v>
      </c>
      <c r="BK131" s="213">
        <f>ROUND(I131*H131,2)</f>
        <v>0</v>
      </c>
      <c r="BL131" s="21" t="s">
        <v>212</v>
      </c>
      <c r="BM131" s="21" t="s">
        <v>472</v>
      </c>
    </row>
    <row r="132" s="9" customFormat="1">
      <c r="B132" s="217"/>
      <c r="C132" s="218"/>
      <c r="D132" s="214" t="s">
        <v>217</v>
      </c>
      <c r="E132" s="219" t="s">
        <v>21</v>
      </c>
      <c r="F132" s="220" t="s">
        <v>295</v>
      </c>
      <c r="G132" s="218"/>
      <c r="H132" s="221">
        <v>17</v>
      </c>
      <c r="I132" s="222"/>
      <c r="J132" s="218"/>
      <c r="K132" s="218"/>
      <c r="L132" s="223"/>
      <c r="M132" s="224"/>
      <c r="N132" s="225"/>
      <c r="O132" s="225"/>
      <c r="P132" s="225"/>
      <c r="Q132" s="225"/>
      <c r="R132" s="225"/>
      <c r="S132" s="225"/>
      <c r="T132" s="226"/>
      <c r="AT132" s="227" t="s">
        <v>217</v>
      </c>
      <c r="AU132" s="227" t="s">
        <v>73</v>
      </c>
      <c r="AV132" s="9" t="s">
        <v>82</v>
      </c>
      <c r="AW132" s="9" t="s">
        <v>37</v>
      </c>
      <c r="AX132" s="9" t="s">
        <v>80</v>
      </c>
      <c r="AY132" s="227" t="s">
        <v>213</v>
      </c>
    </row>
    <row r="133" s="1" customFormat="1" ht="25.5" customHeight="1">
      <c r="B133" s="43"/>
      <c r="C133" s="202" t="s">
        <v>290</v>
      </c>
      <c r="D133" s="202" t="s">
        <v>207</v>
      </c>
      <c r="E133" s="203" t="s">
        <v>276</v>
      </c>
      <c r="F133" s="204" t="s">
        <v>277</v>
      </c>
      <c r="G133" s="205" t="s">
        <v>210</v>
      </c>
      <c r="H133" s="206">
        <v>17</v>
      </c>
      <c r="I133" s="207"/>
      <c r="J133" s="208">
        <f>ROUND(I133*H133,2)</f>
        <v>0</v>
      </c>
      <c r="K133" s="204" t="s">
        <v>211</v>
      </c>
      <c r="L133" s="69"/>
      <c r="M133" s="209" t="s">
        <v>21</v>
      </c>
      <c r="N133" s="210" t="s">
        <v>44</v>
      </c>
      <c r="O133" s="44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AR133" s="21" t="s">
        <v>212</v>
      </c>
      <c r="AT133" s="21" t="s">
        <v>207</v>
      </c>
      <c r="AU133" s="21" t="s">
        <v>73</v>
      </c>
      <c r="AY133" s="21" t="s">
        <v>213</v>
      </c>
      <c r="BE133" s="213">
        <f>IF(N133="základní",J133,0)</f>
        <v>0</v>
      </c>
      <c r="BF133" s="213">
        <f>IF(N133="snížená",J133,0)</f>
        <v>0</v>
      </c>
      <c r="BG133" s="213">
        <f>IF(N133="zákl. přenesená",J133,0)</f>
        <v>0</v>
      </c>
      <c r="BH133" s="213">
        <f>IF(N133="sníž. přenesená",J133,0)</f>
        <v>0</v>
      </c>
      <c r="BI133" s="213">
        <f>IF(N133="nulová",J133,0)</f>
        <v>0</v>
      </c>
      <c r="BJ133" s="21" t="s">
        <v>80</v>
      </c>
      <c r="BK133" s="213">
        <f>ROUND(I133*H133,2)</f>
        <v>0</v>
      </c>
      <c r="BL133" s="21" t="s">
        <v>212</v>
      </c>
      <c r="BM133" s="21" t="s">
        <v>473</v>
      </c>
    </row>
    <row r="134" s="9" customFormat="1">
      <c r="B134" s="217"/>
      <c r="C134" s="218"/>
      <c r="D134" s="214" t="s">
        <v>217</v>
      </c>
      <c r="E134" s="219" t="s">
        <v>21</v>
      </c>
      <c r="F134" s="220" t="s">
        <v>295</v>
      </c>
      <c r="G134" s="218"/>
      <c r="H134" s="221">
        <v>17</v>
      </c>
      <c r="I134" s="222"/>
      <c r="J134" s="218"/>
      <c r="K134" s="218"/>
      <c r="L134" s="223"/>
      <c r="M134" s="224"/>
      <c r="N134" s="225"/>
      <c r="O134" s="225"/>
      <c r="P134" s="225"/>
      <c r="Q134" s="225"/>
      <c r="R134" s="225"/>
      <c r="S134" s="225"/>
      <c r="T134" s="226"/>
      <c r="AT134" s="227" t="s">
        <v>217</v>
      </c>
      <c r="AU134" s="227" t="s">
        <v>73</v>
      </c>
      <c r="AV134" s="9" t="s">
        <v>82</v>
      </c>
      <c r="AW134" s="9" t="s">
        <v>37</v>
      </c>
      <c r="AX134" s="9" t="s">
        <v>80</v>
      </c>
      <c r="AY134" s="227" t="s">
        <v>213</v>
      </c>
    </row>
    <row r="135" s="1" customFormat="1" ht="38.25" customHeight="1">
      <c r="B135" s="43"/>
      <c r="C135" s="202" t="s">
        <v>295</v>
      </c>
      <c r="D135" s="202" t="s">
        <v>207</v>
      </c>
      <c r="E135" s="203" t="s">
        <v>280</v>
      </c>
      <c r="F135" s="204" t="s">
        <v>281</v>
      </c>
      <c r="G135" s="205" t="s">
        <v>221</v>
      </c>
      <c r="H135" s="206">
        <v>6</v>
      </c>
      <c r="I135" s="207"/>
      <c r="J135" s="208">
        <f>ROUND(I135*H135,2)</f>
        <v>0</v>
      </c>
      <c r="K135" s="204" t="s">
        <v>211</v>
      </c>
      <c r="L135" s="69"/>
      <c r="M135" s="209" t="s">
        <v>21</v>
      </c>
      <c r="N135" s="210" t="s">
        <v>44</v>
      </c>
      <c r="O135" s="44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AR135" s="21" t="s">
        <v>212</v>
      </c>
      <c r="AT135" s="21" t="s">
        <v>207</v>
      </c>
      <c r="AU135" s="21" t="s">
        <v>73</v>
      </c>
      <c r="AY135" s="21" t="s">
        <v>213</v>
      </c>
      <c r="BE135" s="213">
        <f>IF(N135="základní",J135,0)</f>
        <v>0</v>
      </c>
      <c r="BF135" s="213">
        <f>IF(N135="snížená",J135,0)</f>
        <v>0</v>
      </c>
      <c r="BG135" s="213">
        <f>IF(N135="zákl. přenesená",J135,0)</f>
        <v>0</v>
      </c>
      <c r="BH135" s="213">
        <f>IF(N135="sníž. přenesená",J135,0)</f>
        <v>0</v>
      </c>
      <c r="BI135" s="213">
        <f>IF(N135="nulová",J135,0)</f>
        <v>0</v>
      </c>
      <c r="BJ135" s="21" t="s">
        <v>80</v>
      </c>
      <c r="BK135" s="213">
        <f>ROUND(I135*H135,2)</f>
        <v>0</v>
      </c>
      <c r="BL135" s="21" t="s">
        <v>212</v>
      </c>
      <c r="BM135" s="21" t="s">
        <v>474</v>
      </c>
    </row>
    <row r="136" s="1" customFormat="1">
      <c r="B136" s="43"/>
      <c r="C136" s="71"/>
      <c r="D136" s="214" t="s">
        <v>215</v>
      </c>
      <c r="E136" s="71"/>
      <c r="F136" s="215" t="s">
        <v>283</v>
      </c>
      <c r="G136" s="71"/>
      <c r="H136" s="71"/>
      <c r="I136" s="186"/>
      <c r="J136" s="71"/>
      <c r="K136" s="71"/>
      <c r="L136" s="69"/>
      <c r="M136" s="216"/>
      <c r="N136" s="44"/>
      <c r="O136" s="44"/>
      <c r="P136" s="44"/>
      <c r="Q136" s="44"/>
      <c r="R136" s="44"/>
      <c r="S136" s="44"/>
      <c r="T136" s="92"/>
      <c r="AT136" s="21" t="s">
        <v>215</v>
      </c>
      <c r="AU136" s="21" t="s">
        <v>73</v>
      </c>
    </row>
    <row r="137" s="10" customFormat="1">
      <c r="B137" s="228"/>
      <c r="C137" s="229"/>
      <c r="D137" s="214" t="s">
        <v>217</v>
      </c>
      <c r="E137" s="230" t="s">
        <v>21</v>
      </c>
      <c r="F137" s="231" t="s">
        <v>289</v>
      </c>
      <c r="G137" s="229"/>
      <c r="H137" s="230" t="s">
        <v>21</v>
      </c>
      <c r="I137" s="232"/>
      <c r="J137" s="229"/>
      <c r="K137" s="229"/>
      <c r="L137" s="233"/>
      <c r="M137" s="234"/>
      <c r="N137" s="235"/>
      <c r="O137" s="235"/>
      <c r="P137" s="235"/>
      <c r="Q137" s="235"/>
      <c r="R137" s="235"/>
      <c r="S137" s="235"/>
      <c r="T137" s="236"/>
      <c r="AT137" s="237" t="s">
        <v>217</v>
      </c>
      <c r="AU137" s="237" t="s">
        <v>73</v>
      </c>
      <c r="AV137" s="10" t="s">
        <v>80</v>
      </c>
      <c r="AW137" s="10" t="s">
        <v>37</v>
      </c>
      <c r="AX137" s="10" t="s">
        <v>73</v>
      </c>
      <c r="AY137" s="237" t="s">
        <v>213</v>
      </c>
    </row>
    <row r="138" s="9" customFormat="1">
      <c r="B138" s="217"/>
      <c r="C138" s="218"/>
      <c r="D138" s="214" t="s">
        <v>217</v>
      </c>
      <c r="E138" s="219" t="s">
        <v>21</v>
      </c>
      <c r="F138" s="220" t="s">
        <v>243</v>
      </c>
      <c r="G138" s="218"/>
      <c r="H138" s="221">
        <v>6</v>
      </c>
      <c r="I138" s="222"/>
      <c r="J138" s="218"/>
      <c r="K138" s="218"/>
      <c r="L138" s="223"/>
      <c r="M138" s="224"/>
      <c r="N138" s="225"/>
      <c r="O138" s="225"/>
      <c r="P138" s="225"/>
      <c r="Q138" s="225"/>
      <c r="R138" s="225"/>
      <c r="S138" s="225"/>
      <c r="T138" s="226"/>
      <c r="AT138" s="227" t="s">
        <v>217</v>
      </c>
      <c r="AU138" s="227" t="s">
        <v>73</v>
      </c>
      <c r="AV138" s="9" t="s">
        <v>82</v>
      </c>
      <c r="AW138" s="9" t="s">
        <v>37</v>
      </c>
      <c r="AX138" s="9" t="s">
        <v>80</v>
      </c>
      <c r="AY138" s="227" t="s">
        <v>213</v>
      </c>
    </row>
    <row r="139" s="1" customFormat="1" ht="38.25" customHeight="1">
      <c r="B139" s="43"/>
      <c r="C139" s="202" t="s">
        <v>274</v>
      </c>
      <c r="D139" s="202" t="s">
        <v>207</v>
      </c>
      <c r="E139" s="203" t="s">
        <v>285</v>
      </c>
      <c r="F139" s="204" t="s">
        <v>286</v>
      </c>
      <c r="G139" s="205" t="s">
        <v>221</v>
      </c>
      <c r="H139" s="206">
        <v>6</v>
      </c>
      <c r="I139" s="207"/>
      <c r="J139" s="208">
        <f>ROUND(I139*H139,2)</f>
        <v>0</v>
      </c>
      <c r="K139" s="204" t="s">
        <v>211</v>
      </c>
      <c r="L139" s="69"/>
      <c r="M139" s="209" t="s">
        <v>21</v>
      </c>
      <c r="N139" s="210" t="s">
        <v>44</v>
      </c>
      <c r="O139" s="44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AR139" s="21" t="s">
        <v>212</v>
      </c>
      <c r="AT139" s="21" t="s">
        <v>207</v>
      </c>
      <c r="AU139" s="21" t="s">
        <v>73</v>
      </c>
      <c r="AY139" s="21" t="s">
        <v>213</v>
      </c>
      <c r="BE139" s="213">
        <f>IF(N139="základní",J139,0)</f>
        <v>0</v>
      </c>
      <c r="BF139" s="213">
        <f>IF(N139="snížená",J139,0)</f>
        <v>0</v>
      </c>
      <c r="BG139" s="213">
        <f>IF(N139="zákl. přenesená",J139,0)</f>
        <v>0</v>
      </c>
      <c r="BH139" s="213">
        <f>IF(N139="sníž. přenesená",J139,0)</f>
        <v>0</v>
      </c>
      <c r="BI139" s="213">
        <f>IF(N139="nulová",J139,0)</f>
        <v>0</v>
      </c>
      <c r="BJ139" s="21" t="s">
        <v>80</v>
      </c>
      <c r="BK139" s="213">
        <f>ROUND(I139*H139,2)</f>
        <v>0</v>
      </c>
      <c r="BL139" s="21" t="s">
        <v>212</v>
      </c>
      <c r="BM139" s="21" t="s">
        <v>475</v>
      </c>
    </row>
    <row r="140" s="1" customFormat="1">
      <c r="B140" s="43"/>
      <c r="C140" s="71"/>
      <c r="D140" s="214" t="s">
        <v>215</v>
      </c>
      <c r="E140" s="71"/>
      <c r="F140" s="215" t="s">
        <v>288</v>
      </c>
      <c r="G140" s="71"/>
      <c r="H140" s="71"/>
      <c r="I140" s="186"/>
      <c r="J140" s="71"/>
      <c r="K140" s="71"/>
      <c r="L140" s="69"/>
      <c r="M140" s="216"/>
      <c r="N140" s="44"/>
      <c r="O140" s="44"/>
      <c r="P140" s="44"/>
      <c r="Q140" s="44"/>
      <c r="R140" s="44"/>
      <c r="S140" s="44"/>
      <c r="T140" s="92"/>
      <c r="AT140" s="21" t="s">
        <v>215</v>
      </c>
      <c r="AU140" s="21" t="s">
        <v>73</v>
      </c>
    </row>
    <row r="141" s="10" customFormat="1">
      <c r="B141" s="228"/>
      <c r="C141" s="229"/>
      <c r="D141" s="214" t="s">
        <v>217</v>
      </c>
      <c r="E141" s="230" t="s">
        <v>21</v>
      </c>
      <c r="F141" s="231" t="s">
        <v>289</v>
      </c>
      <c r="G141" s="229"/>
      <c r="H141" s="230" t="s">
        <v>21</v>
      </c>
      <c r="I141" s="232"/>
      <c r="J141" s="229"/>
      <c r="K141" s="229"/>
      <c r="L141" s="233"/>
      <c r="M141" s="234"/>
      <c r="N141" s="235"/>
      <c r="O141" s="235"/>
      <c r="P141" s="235"/>
      <c r="Q141" s="235"/>
      <c r="R141" s="235"/>
      <c r="S141" s="235"/>
      <c r="T141" s="236"/>
      <c r="AT141" s="237" t="s">
        <v>217</v>
      </c>
      <c r="AU141" s="237" t="s">
        <v>73</v>
      </c>
      <c r="AV141" s="10" t="s">
        <v>80</v>
      </c>
      <c r="AW141" s="10" t="s">
        <v>37</v>
      </c>
      <c r="AX141" s="10" t="s">
        <v>73</v>
      </c>
      <c r="AY141" s="237" t="s">
        <v>213</v>
      </c>
    </row>
    <row r="142" s="9" customFormat="1">
      <c r="B142" s="217"/>
      <c r="C142" s="218"/>
      <c r="D142" s="214" t="s">
        <v>217</v>
      </c>
      <c r="E142" s="219" t="s">
        <v>21</v>
      </c>
      <c r="F142" s="220" t="s">
        <v>243</v>
      </c>
      <c r="G142" s="218"/>
      <c r="H142" s="221">
        <v>6</v>
      </c>
      <c r="I142" s="222"/>
      <c r="J142" s="218"/>
      <c r="K142" s="218"/>
      <c r="L142" s="223"/>
      <c r="M142" s="224"/>
      <c r="N142" s="225"/>
      <c r="O142" s="225"/>
      <c r="P142" s="225"/>
      <c r="Q142" s="225"/>
      <c r="R142" s="225"/>
      <c r="S142" s="225"/>
      <c r="T142" s="226"/>
      <c r="AT142" s="227" t="s">
        <v>217</v>
      </c>
      <c r="AU142" s="227" t="s">
        <v>73</v>
      </c>
      <c r="AV142" s="9" t="s">
        <v>82</v>
      </c>
      <c r="AW142" s="9" t="s">
        <v>37</v>
      </c>
      <c r="AX142" s="9" t="s">
        <v>80</v>
      </c>
      <c r="AY142" s="227" t="s">
        <v>213</v>
      </c>
    </row>
    <row r="143" s="1" customFormat="1" ht="38.25" customHeight="1">
      <c r="B143" s="43"/>
      <c r="C143" s="202" t="s">
        <v>352</v>
      </c>
      <c r="D143" s="202" t="s">
        <v>207</v>
      </c>
      <c r="E143" s="203" t="s">
        <v>291</v>
      </c>
      <c r="F143" s="204" t="s">
        <v>292</v>
      </c>
      <c r="G143" s="205" t="s">
        <v>210</v>
      </c>
      <c r="H143" s="206">
        <v>60</v>
      </c>
      <c r="I143" s="207"/>
      <c r="J143" s="208">
        <f>ROUND(I143*H143,2)</f>
        <v>0</v>
      </c>
      <c r="K143" s="204" t="s">
        <v>211</v>
      </c>
      <c r="L143" s="69"/>
      <c r="M143" s="209" t="s">
        <v>21</v>
      </c>
      <c r="N143" s="210" t="s">
        <v>44</v>
      </c>
      <c r="O143" s="44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AR143" s="21" t="s">
        <v>212</v>
      </c>
      <c r="AT143" s="21" t="s">
        <v>207</v>
      </c>
      <c r="AU143" s="21" t="s">
        <v>73</v>
      </c>
      <c r="AY143" s="21" t="s">
        <v>213</v>
      </c>
      <c r="BE143" s="213">
        <f>IF(N143="základní",J143,0)</f>
        <v>0</v>
      </c>
      <c r="BF143" s="213">
        <f>IF(N143="snížená",J143,0)</f>
        <v>0</v>
      </c>
      <c r="BG143" s="213">
        <f>IF(N143="zákl. přenesená",J143,0)</f>
        <v>0</v>
      </c>
      <c r="BH143" s="213">
        <f>IF(N143="sníž. přenesená",J143,0)</f>
        <v>0</v>
      </c>
      <c r="BI143" s="213">
        <f>IF(N143="nulová",J143,0)</f>
        <v>0</v>
      </c>
      <c r="BJ143" s="21" t="s">
        <v>80</v>
      </c>
      <c r="BK143" s="213">
        <f>ROUND(I143*H143,2)</f>
        <v>0</v>
      </c>
      <c r="BL143" s="21" t="s">
        <v>212</v>
      </c>
      <c r="BM143" s="21" t="s">
        <v>476</v>
      </c>
    </row>
    <row r="144" s="1" customFormat="1">
      <c r="B144" s="43"/>
      <c r="C144" s="71"/>
      <c r="D144" s="214" t="s">
        <v>215</v>
      </c>
      <c r="E144" s="71"/>
      <c r="F144" s="215" t="s">
        <v>216</v>
      </c>
      <c r="G144" s="71"/>
      <c r="H144" s="71"/>
      <c r="I144" s="186"/>
      <c r="J144" s="71"/>
      <c r="K144" s="71"/>
      <c r="L144" s="69"/>
      <c r="M144" s="216"/>
      <c r="N144" s="44"/>
      <c r="O144" s="44"/>
      <c r="P144" s="44"/>
      <c r="Q144" s="44"/>
      <c r="R144" s="44"/>
      <c r="S144" s="44"/>
      <c r="T144" s="92"/>
      <c r="AT144" s="21" t="s">
        <v>215</v>
      </c>
      <c r="AU144" s="21" t="s">
        <v>73</v>
      </c>
    </row>
    <row r="145" s="9" customFormat="1">
      <c r="B145" s="217"/>
      <c r="C145" s="218"/>
      <c r="D145" s="214" t="s">
        <v>217</v>
      </c>
      <c r="E145" s="219" t="s">
        <v>21</v>
      </c>
      <c r="F145" s="220" t="s">
        <v>294</v>
      </c>
      <c r="G145" s="218"/>
      <c r="H145" s="221">
        <v>60</v>
      </c>
      <c r="I145" s="222"/>
      <c r="J145" s="218"/>
      <c r="K145" s="218"/>
      <c r="L145" s="223"/>
      <c r="M145" s="224"/>
      <c r="N145" s="225"/>
      <c r="O145" s="225"/>
      <c r="P145" s="225"/>
      <c r="Q145" s="225"/>
      <c r="R145" s="225"/>
      <c r="S145" s="225"/>
      <c r="T145" s="226"/>
      <c r="AT145" s="227" t="s">
        <v>217</v>
      </c>
      <c r="AU145" s="227" t="s">
        <v>73</v>
      </c>
      <c r="AV145" s="9" t="s">
        <v>82</v>
      </c>
      <c r="AW145" s="9" t="s">
        <v>37</v>
      </c>
      <c r="AX145" s="9" t="s">
        <v>80</v>
      </c>
      <c r="AY145" s="227" t="s">
        <v>213</v>
      </c>
    </row>
    <row r="146" s="1" customFormat="1" ht="63.75" customHeight="1">
      <c r="B146" s="43"/>
      <c r="C146" s="202" t="s">
        <v>354</v>
      </c>
      <c r="D146" s="202" t="s">
        <v>207</v>
      </c>
      <c r="E146" s="203" t="s">
        <v>296</v>
      </c>
      <c r="F146" s="204" t="s">
        <v>297</v>
      </c>
      <c r="G146" s="205" t="s">
        <v>298</v>
      </c>
      <c r="H146" s="206">
        <v>38.988</v>
      </c>
      <c r="I146" s="207"/>
      <c r="J146" s="208">
        <f>ROUND(I146*H146,2)</f>
        <v>0</v>
      </c>
      <c r="K146" s="204" t="s">
        <v>211</v>
      </c>
      <c r="L146" s="69"/>
      <c r="M146" s="209" t="s">
        <v>21</v>
      </c>
      <c r="N146" s="210" t="s">
        <v>44</v>
      </c>
      <c r="O146" s="44"/>
      <c r="P146" s="211">
        <f>O146*H146</f>
        <v>0</v>
      </c>
      <c r="Q146" s="211">
        <v>0</v>
      </c>
      <c r="R146" s="211">
        <f>Q146*H146</f>
        <v>0</v>
      </c>
      <c r="S146" s="211">
        <v>0</v>
      </c>
      <c r="T146" s="212">
        <f>S146*H146</f>
        <v>0</v>
      </c>
      <c r="AR146" s="21" t="s">
        <v>212</v>
      </c>
      <c r="AT146" s="21" t="s">
        <v>207</v>
      </c>
      <c r="AU146" s="21" t="s">
        <v>73</v>
      </c>
      <c r="AY146" s="21" t="s">
        <v>213</v>
      </c>
      <c r="BE146" s="213">
        <f>IF(N146="základní",J146,0)</f>
        <v>0</v>
      </c>
      <c r="BF146" s="213">
        <f>IF(N146="snížená",J146,0)</f>
        <v>0</v>
      </c>
      <c r="BG146" s="213">
        <f>IF(N146="zákl. přenesená",J146,0)</f>
        <v>0</v>
      </c>
      <c r="BH146" s="213">
        <f>IF(N146="sníž. přenesená",J146,0)</f>
        <v>0</v>
      </c>
      <c r="BI146" s="213">
        <f>IF(N146="nulová",J146,0)</f>
        <v>0</v>
      </c>
      <c r="BJ146" s="21" t="s">
        <v>80</v>
      </c>
      <c r="BK146" s="213">
        <f>ROUND(I146*H146,2)</f>
        <v>0</v>
      </c>
      <c r="BL146" s="21" t="s">
        <v>212</v>
      </c>
      <c r="BM146" s="21" t="s">
        <v>477</v>
      </c>
    </row>
    <row r="147" s="1" customFormat="1">
      <c r="B147" s="43"/>
      <c r="C147" s="71"/>
      <c r="D147" s="214" t="s">
        <v>215</v>
      </c>
      <c r="E147" s="71"/>
      <c r="F147" s="215" t="s">
        <v>300</v>
      </c>
      <c r="G147" s="71"/>
      <c r="H147" s="71"/>
      <c r="I147" s="186"/>
      <c r="J147" s="71"/>
      <c r="K147" s="71"/>
      <c r="L147" s="69"/>
      <c r="M147" s="216"/>
      <c r="N147" s="44"/>
      <c r="O147" s="44"/>
      <c r="P147" s="44"/>
      <c r="Q147" s="44"/>
      <c r="R147" s="44"/>
      <c r="S147" s="44"/>
      <c r="T147" s="92"/>
      <c r="AT147" s="21" t="s">
        <v>215</v>
      </c>
      <c r="AU147" s="21" t="s">
        <v>73</v>
      </c>
    </row>
    <row r="148" s="10" customFormat="1">
      <c r="B148" s="228"/>
      <c r="C148" s="229"/>
      <c r="D148" s="214" t="s">
        <v>217</v>
      </c>
      <c r="E148" s="230" t="s">
        <v>21</v>
      </c>
      <c r="F148" s="231" t="s">
        <v>301</v>
      </c>
      <c r="G148" s="229"/>
      <c r="H148" s="230" t="s">
        <v>21</v>
      </c>
      <c r="I148" s="232"/>
      <c r="J148" s="229"/>
      <c r="K148" s="229"/>
      <c r="L148" s="233"/>
      <c r="M148" s="234"/>
      <c r="N148" s="235"/>
      <c r="O148" s="235"/>
      <c r="P148" s="235"/>
      <c r="Q148" s="235"/>
      <c r="R148" s="235"/>
      <c r="S148" s="235"/>
      <c r="T148" s="236"/>
      <c r="AT148" s="237" t="s">
        <v>217</v>
      </c>
      <c r="AU148" s="237" t="s">
        <v>73</v>
      </c>
      <c r="AV148" s="10" t="s">
        <v>80</v>
      </c>
      <c r="AW148" s="10" t="s">
        <v>37</v>
      </c>
      <c r="AX148" s="10" t="s">
        <v>73</v>
      </c>
      <c r="AY148" s="237" t="s">
        <v>213</v>
      </c>
    </row>
    <row r="149" s="9" customFormat="1">
      <c r="B149" s="217"/>
      <c r="C149" s="218"/>
      <c r="D149" s="214" t="s">
        <v>217</v>
      </c>
      <c r="E149" s="219" t="s">
        <v>21</v>
      </c>
      <c r="F149" s="220" t="s">
        <v>302</v>
      </c>
      <c r="G149" s="218"/>
      <c r="H149" s="221">
        <v>38.988</v>
      </c>
      <c r="I149" s="222"/>
      <c r="J149" s="218"/>
      <c r="K149" s="218"/>
      <c r="L149" s="223"/>
      <c r="M149" s="224"/>
      <c r="N149" s="225"/>
      <c r="O149" s="225"/>
      <c r="P149" s="225"/>
      <c r="Q149" s="225"/>
      <c r="R149" s="225"/>
      <c r="S149" s="225"/>
      <c r="T149" s="226"/>
      <c r="AT149" s="227" t="s">
        <v>217</v>
      </c>
      <c r="AU149" s="227" t="s">
        <v>73</v>
      </c>
      <c r="AV149" s="9" t="s">
        <v>82</v>
      </c>
      <c r="AW149" s="9" t="s">
        <v>37</v>
      </c>
      <c r="AX149" s="9" t="s">
        <v>80</v>
      </c>
      <c r="AY149" s="227" t="s">
        <v>213</v>
      </c>
    </row>
    <row r="150" s="1" customFormat="1" ht="153" customHeight="1">
      <c r="B150" s="43"/>
      <c r="C150" s="202" t="s">
        <v>9</v>
      </c>
      <c r="D150" s="202" t="s">
        <v>207</v>
      </c>
      <c r="E150" s="203" t="s">
        <v>303</v>
      </c>
      <c r="F150" s="204" t="s">
        <v>304</v>
      </c>
      <c r="G150" s="205" t="s">
        <v>298</v>
      </c>
      <c r="H150" s="206">
        <v>38.988</v>
      </c>
      <c r="I150" s="207"/>
      <c r="J150" s="208">
        <f>ROUND(I150*H150,2)</f>
        <v>0</v>
      </c>
      <c r="K150" s="204" t="s">
        <v>211</v>
      </c>
      <c r="L150" s="69"/>
      <c r="M150" s="209" t="s">
        <v>21</v>
      </c>
      <c r="N150" s="210" t="s">
        <v>44</v>
      </c>
      <c r="O150" s="44"/>
      <c r="P150" s="211">
        <f>O150*H150</f>
        <v>0</v>
      </c>
      <c r="Q150" s="211">
        <v>0</v>
      </c>
      <c r="R150" s="211">
        <f>Q150*H150</f>
        <v>0</v>
      </c>
      <c r="S150" s="211">
        <v>0</v>
      </c>
      <c r="T150" s="212">
        <f>S150*H150</f>
        <v>0</v>
      </c>
      <c r="AR150" s="21" t="s">
        <v>212</v>
      </c>
      <c r="AT150" s="21" t="s">
        <v>207</v>
      </c>
      <c r="AU150" s="21" t="s">
        <v>73</v>
      </c>
      <c r="AY150" s="21" t="s">
        <v>213</v>
      </c>
      <c r="BE150" s="213">
        <f>IF(N150="základní",J150,0)</f>
        <v>0</v>
      </c>
      <c r="BF150" s="213">
        <f>IF(N150="snížená",J150,0)</f>
        <v>0</v>
      </c>
      <c r="BG150" s="213">
        <f>IF(N150="zákl. přenesená",J150,0)</f>
        <v>0</v>
      </c>
      <c r="BH150" s="213">
        <f>IF(N150="sníž. přenesená",J150,0)</f>
        <v>0</v>
      </c>
      <c r="BI150" s="213">
        <f>IF(N150="nulová",J150,0)</f>
        <v>0</v>
      </c>
      <c r="BJ150" s="21" t="s">
        <v>80</v>
      </c>
      <c r="BK150" s="213">
        <f>ROUND(I150*H150,2)</f>
        <v>0</v>
      </c>
      <c r="BL150" s="21" t="s">
        <v>212</v>
      </c>
      <c r="BM150" s="21" t="s">
        <v>478</v>
      </c>
    </row>
    <row r="151" s="1" customFormat="1">
      <c r="B151" s="43"/>
      <c r="C151" s="71"/>
      <c r="D151" s="214" t="s">
        <v>215</v>
      </c>
      <c r="E151" s="71"/>
      <c r="F151" s="215" t="s">
        <v>306</v>
      </c>
      <c r="G151" s="71"/>
      <c r="H151" s="71"/>
      <c r="I151" s="186"/>
      <c r="J151" s="71"/>
      <c r="K151" s="71"/>
      <c r="L151" s="69"/>
      <c r="M151" s="216"/>
      <c r="N151" s="44"/>
      <c r="O151" s="44"/>
      <c r="P151" s="44"/>
      <c r="Q151" s="44"/>
      <c r="R151" s="44"/>
      <c r="S151" s="44"/>
      <c r="T151" s="92"/>
      <c r="AT151" s="21" t="s">
        <v>215</v>
      </c>
      <c r="AU151" s="21" t="s">
        <v>73</v>
      </c>
    </row>
    <row r="152" s="10" customFormat="1">
      <c r="B152" s="228"/>
      <c r="C152" s="229"/>
      <c r="D152" s="214" t="s">
        <v>217</v>
      </c>
      <c r="E152" s="230" t="s">
        <v>21</v>
      </c>
      <c r="F152" s="231" t="s">
        <v>301</v>
      </c>
      <c r="G152" s="229"/>
      <c r="H152" s="230" t="s">
        <v>21</v>
      </c>
      <c r="I152" s="232"/>
      <c r="J152" s="229"/>
      <c r="K152" s="229"/>
      <c r="L152" s="233"/>
      <c r="M152" s="234"/>
      <c r="N152" s="235"/>
      <c r="O152" s="235"/>
      <c r="P152" s="235"/>
      <c r="Q152" s="235"/>
      <c r="R152" s="235"/>
      <c r="S152" s="235"/>
      <c r="T152" s="236"/>
      <c r="AT152" s="237" t="s">
        <v>217</v>
      </c>
      <c r="AU152" s="237" t="s">
        <v>73</v>
      </c>
      <c r="AV152" s="10" t="s">
        <v>80</v>
      </c>
      <c r="AW152" s="10" t="s">
        <v>37</v>
      </c>
      <c r="AX152" s="10" t="s">
        <v>73</v>
      </c>
      <c r="AY152" s="237" t="s">
        <v>213</v>
      </c>
    </row>
    <row r="153" s="9" customFormat="1">
      <c r="B153" s="217"/>
      <c r="C153" s="218"/>
      <c r="D153" s="214" t="s">
        <v>217</v>
      </c>
      <c r="E153" s="219" t="s">
        <v>21</v>
      </c>
      <c r="F153" s="220" t="s">
        <v>302</v>
      </c>
      <c r="G153" s="218"/>
      <c r="H153" s="221">
        <v>38.988</v>
      </c>
      <c r="I153" s="222"/>
      <c r="J153" s="218"/>
      <c r="K153" s="218"/>
      <c r="L153" s="223"/>
      <c r="M153" s="248"/>
      <c r="N153" s="249"/>
      <c r="O153" s="249"/>
      <c r="P153" s="249"/>
      <c r="Q153" s="249"/>
      <c r="R153" s="249"/>
      <c r="S153" s="249"/>
      <c r="T153" s="250"/>
      <c r="AT153" s="227" t="s">
        <v>217</v>
      </c>
      <c r="AU153" s="227" t="s">
        <v>73</v>
      </c>
      <c r="AV153" s="9" t="s">
        <v>82</v>
      </c>
      <c r="AW153" s="9" t="s">
        <v>37</v>
      </c>
      <c r="AX153" s="9" t="s">
        <v>80</v>
      </c>
      <c r="AY153" s="227" t="s">
        <v>213</v>
      </c>
    </row>
    <row r="154" s="1" customFormat="1" ht="6.96" customHeight="1">
      <c r="B154" s="64"/>
      <c r="C154" s="65"/>
      <c r="D154" s="65"/>
      <c r="E154" s="65"/>
      <c r="F154" s="65"/>
      <c r="G154" s="65"/>
      <c r="H154" s="65"/>
      <c r="I154" s="175"/>
      <c r="J154" s="65"/>
      <c r="K154" s="65"/>
      <c r="L154" s="69"/>
    </row>
  </sheetData>
  <sheetProtection sheet="1" autoFilter="0" formatColumns="0" formatRows="0" objects="1" scenarios="1" spinCount="100000" saltValue="L2I7K2LjRQULrkoVBATpvrrPvgQT2Wr8Tjh/sFx6HUD72H1Uwj2UD5tkuOaWoP1juCc0AQ4Oi1GphpdSeOH6bw==" hashValue="NRwvVQymec9O3sy8Yu3CMsQtOi6kj1xaNO9K1klXergWiuht9mCv+n1kl6PaY7uFbefs/XpDu74YJyFK9ba4mg==" algorithmName="SHA-512" password="CC35"/>
  <autoFilter ref="C81:K153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0:H70"/>
    <mergeCell ref="E72:H72"/>
    <mergeCell ref="E74:H74"/>
    <mergeCell ref="G1:H1"/>
    <mergeCell ref="L2:V2"/>
  </mergeCells>
  <hyperlinks>
    <hyperlink ref="F1:G1" location="C2" display="1) Krycí list soupisu"/>
    <hyperlink ref="G1:H1" location="C58" display="2) Rekapitulace"/>
    <hyperlink ref="J1" location="C81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178</v>
      </c>
      <c r="G1" s="148" t="s">
        <v>179</v>
      </c>
      <c r="H1" s="148"/>
      <c r="I1" s="149"/>
      <c r="J1" s="148" t="s">
        <v>180</v>
      </c>
      <c r="K1" s="147" t="s">
        <v>181</v>
      </c>
      <c r="L1" s="148" t="s">
        <v>182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105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82</v>
      </c>
    </row>
    <row r="4" ht="36.96" customHeight="1">
      <c r="B4" s="25"/>
      <c r="C4" s="26"/>
      <c r="D4" s="27" t="s">
        <v>183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zakázky'!K6</f>
        <v>Výměna kolejnic u ST Ústí n.L. v úseku Mělník - Děčín východ a navazujících tratích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184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185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186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479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21</v>
      </c>
      <c r="K13" s="48"/>
    </row>
    <row r="14" s="1" customFormat="1" ht="14.4" customHeight="1">
      <c r="B14" s="43"/>
      <c r="C14" s="44"/>
      <c r="D14" s="37" t="s">
        <v>23</v>
      </c>
      <c r="E14" s="44"/>
      <c r="F14" s="32" t="s">
        <v>24</v>
      </c>
      <c r="G14" s="44"/>
      <c r="H14" s="44"/>
      <c r="I14" s="155" t="s">
        <v>25</v>
      </c>
      <c r="J14" s="156" t="str">
        <f>'Rekapitulace zakázky'!AN8</f>
        <v>17. 10. 2018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27</v>
      </c>
      <c r="E16" s="44"/>
      <c r="F16" s="44"/>
      <c r="G16" s="44"/>
      <c r="H16" s="44"/>
      <c r="I16" s="155" t="s">
        <v>28</v>
      </c>
      <c r="J16" s="32" t="s">
        <v>29</v>
      </c>
      <c r="K16" s="48"/>
    </row>
    <row r="17" s="1" customFormat="1" ht="18" customHeight="1">
      <c r="B17" s="43"/>
      <c r="C17" s="44"/>
      <c r="D17" s="44"/>
      <c r="E17" s="32" t="s">
        <v>30</v>
      </c>
      <c r="F17" s="44"/>
      <c r="G17" s="44"/>
      <c r="H17" s="44"/>
      <c r="I17" s="155" t="s">
        <v>31</v>
      </c>
      <c r="J17" s="32" t="s">
        <v>32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33</v>
      </c>
      <c r="E19" s="44"/>
      <c r="F19" s="44"/>
      <c r="G19" s="44"/>
      <c r="H19" s="44"/>
      <c r="I19" s="155" t="s">
        <v>28</v>
      </c>
      <c r="J19" s="32" t="str">
        <f>IF('Rekapitulace zakázky'!AN13="Vyplň údaj","",IF('Rekapitulace zakázky'!AN13="","",'Rekapitulace zakázky'!AN13))</f>
        <v/>
      </c>
      <c r="K19" s="48"/>
    </row>
    <row r="20" s="1" customFormat="1" ht="18" customHeight="1">
      <c r="B20" s="43"/>
      <c r="C20" s="44"/>
      <c r="D20" s="44"/>
      <c r="E20" s="32" t="str">
        <f>IF('Rekapitulace zakázky'!E14="Vyplň údaj","",IF('Rekapitulace zakázky'!E14="","",'Rekapitulace zakázky'!E14))</f>
        <v/>
      </c>
      <c r="F20" s="44"/>
      <c r="G20" s="44"/>
      <c r="H20" s="44"/>
      <c r="I20" s="155" t="s">
        <v>31</v>
      </c>
      <c r="J20" s="32" t="str">
        <f>IF('Rekapitulace zakázky'!AN14="Vyplň údaj","",IF('Rekapitulace zakázky'!AN14="","",'Rekapitulace zakázky'!AN14))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35</v>
      </c>
      <c r="E22" s="44"/>
      <c r="F22" s="44"/>
      <c r="G22" s="44"/>
      <c r="H22" s="44"/>
      <c r="I22" s="155" t="s">
        <v>28</v>
      </c>
      <c r="J22" s="32" t="str">
        <f>IF('Rekapitulace zakázky'!AN16="","",'Rekapitulace zakázky'!AN16)</f>
        <v/>
      </c>
      <c r="K22" s="48"/>
    </row>
    <row r="23" s="1" customFormat="1" ht="18" customHeight="1">
      <c r="B23" s="43"/>
      <c r="C23" s="44"/>
      <c r="D23" s="44"/>
      <c r="E23" s="32" t="str">
        <f>IF('Rekapitulace zakázky'!E17="","",'Rekapitulace zakázky'!E17)</f>
        <v xml:space="preserve"> </v>
      </c>
      <c r="F23" s="44"/>
      <c r="G23" s="44"/>
      <c r="H23" s="44"/>
      <c r="I23" s="155" t="s">
        <v>31</v>
      </c>
      <c r="J23" s="32" t="str">
        <f>IF('Rekapitulace zakázky'!AN17="","",'Rekapitulace zakázky'!AN17)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38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21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39</v>
      </c>
      <c r="E29" s="44"/>
      <c r="F29" s="44"/>
      <c r="G29" s="44"/>
      <c r="H29" s="44"/>
      <c r="I29" s="153"/>
      <c r="J29" s="164">
        <f>ROUND(J82,2)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41</v>
      </c>
      <c r="G31" s="44"/>
      <c r="H31" s="44"/>
      <c r="I31" s="165" t="s">
        <v>40</v>
      </c>
      <c r="J31" s="49" t="s">
        <v>42</v>
      </c>
      <c r="K31" s="48"/>
    </row>
    <row r="32" s="1" customFormat="1" ht="14.4" customHeight="1">
      <c r="B32" s="43"/>
      <c r="C32" s="44"/>
      <c r="D32" s="52" t="s">
        <v>43</v>
      </c>
      <c r="E32" s="52" t="s">
        <v>44</v>
      </c>
      <c r="F32" s="166">
        <f>ROUND(SUM(BE82:BE148), 2)</f>
        <v>0</v>
      </c>
      <c r="G32" s="44"/>
      <c r="H32" s="44"/>
      <c r="I32" s="167">
        <v>0.20999999999999999</v>
      </c>
      <c r="J32" s="166">
        <f>ROUND(ROUND((SUM(BE82:BE148)), 2)*I32, 2)</f>
        <v>0</v>
      </c>
      <c r="K32" s="48"/>
    </row>
    <row r="33" s="1" customFormat="1" ht="14.4" customHeight="1">
      <c r="B33" s="43"/>
      <c r="C33" s="44"/>
      <c r="D33" s="44"/>
      <c r="E33" s="52" t="s">
        <v>45</v>
      </c>
      <c r="F33" s="166">
        <f>ROUND(SUM(BF82:BF148), 2)</f>
        <v>0</v>
      </c>
      <c r="G33" s="44"/>
      <c r="H33" s="44"/>
      <c r="I33" s="167">
        <v>0.14999999999999999</v>
      </c>
      <c r="J33" s="166">
        <f>ROUND(ROUND((SUM(BF82:BF148)),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46</v>
      </c>
      <c r="F34" s="166">
        <f>ROUND(SUM(BG82:BG148),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47</v>
      </c>
      <c r="F35" s="166">
        <f>ROUND(SUM(BH82:BH148),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48</v>
      </c>
      <c r="F36" s="166">
        <f>ROUND(SUM(BI82:BI148),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49</v>
      </c>
      <c r="E38" s="95"/>
      <c r="F38" s="95"/>
      <c r="G38" s="170" t="s">
        <v>50</v>
      </c>
      <c r="H38" s="171" t="s">
        <v>51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188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Výměna kolejnic u ST Ústí n.L. v úseku Mělník - Děčín východ a navazujících tratích</v>
      </c>
      <c r="F47" s="37"/>
      <c r="G47" s="37"/>
      <c r="H47" s="37"/>
      <c r="I47" s="153"/>
      <c r="J47" s="44"/>
      <c r="K47" s="48"/>
    </row>
    <row r="48">
      <c r="B48" s="25"/>
      <c r="C48" s="37" t="s">
        <v>184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185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186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 01.7 - SO 01.7 - km 397,260 – 397,560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23</v>
      </c>
      <c r="D53" s="44"/>
      <c r="E53" s="44"/>
      <c r="F53" s="32" t="str">
        <f>F14</f>
        <v>trať 072, 073, 081, 083 a 130</v>
      </c>
      <c r="G53" s="44"/>
      <c r="H53" s="44"/>
      <c r="I53" s="155" t="s">
        <v>25</v>
      </c>
      <c r="J53" s="156" t="str">
        <f>IF(J14="","",J14)</f>
        <v>17. 10. 2018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27</v>
      </c>
      <c r="D55" s="44"/>
      <c r="E55" s="44"/>
      <c r="F55" s="32" t="str">
        <f>E17</f>
        <v>SŽDC s.o., OŘ Ústí n.L., ST Ústí n.L.</v>
      </c>
      <c r="G55" s="44"/>
      <c r="H55" s="44"/>
      <c r="I55" s="155" t="s">
        <v>35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33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189</v>
      </c>
      <c r="D58" s="168"/>
      <c r="E58" s="168"/>
      <c r="F58" s="168"/>
      <c r="G58" s="168"/>
      <c r="H58" s="168"/>
      <c r="I58" s="182"/>
      <c r="J58" s="183" t="s">
        <v>190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191</v>
      </c>
      <c r="D60" s="44"/>
      <c r="E60" s="44"/>
      <c r="F60" s="44"/>
      <c r="G60" s="44"/>
      <c r="H60" s="44"/>
      <c r="I60" s="153"/>
      <c r="J60" s="164">
        <f>J82</f>
        <v>0</v>
      </c>
      <c r="K60" s="48"/>
      <c r="AU60" s="21" t="s">
        <v>192</v>
      </c>
    </row>
    <row r="61" s="1" customFormat="1" ht="21.84" customHeight="1">
      <c r="B61" s="43"/>
      <c r="C61" s="44"/>
      <c r="D61" s="44"/>
      <c r="E61" s="44"/>
      <c r="F61" s="44"/>
      <c r="G61" s="44"/>
      <c r="H61" s="44"/>
      <c r="I61" s="153"/>
      <c r="J61" s="44"/>
      <c r="K61" s="48"/>
    </row>
    <row r="62" s="1" customFormat="1" ht="6.96" customHeight="1">
      <c r="B62" s="64"/>
      <c r="C62" s="65"/>
      <c r="D62" s="65"/>
      <c r="E62" s="65"/>
      <c r="F62" s="65"/>
      <c r="G62" s="65"/>
      <c r="H62" s="65"/>
      <c r="I62" s="175"/>
      <c r="J62" s="65"/>
      <c r="K62" s="66"/>
    </row>
    <row r="66" s="1" customFormat="1" ht="6.96" customHeight="1">
      <c r="B66" s="67"/>
      <c r="C66" s="68"/>
      <c r="D66" s="68"/>
      <c r="E66" s="68"/>
      <c r="F66" s="68"/>
      <c r="G66" s="68"/>
      <c r="H66" s="68"/>
      <c r="I66" s="178"/>
      <c r="J66" s="68"/>
      <c r="K66" s="68"/>
      <c r="L66" s="69"/>
    </row>
    <row r="67" s="1" customFormat="1" ht="36.96" customHeight="1">
      <c r="B67" s="43"/>
      <c r="C67" s="70" t="s">
        <v>193</v>
      </c>
      <c r="D67" s="71"/>
      <c r="E67" s="71"/>
      <c r="F67" s="71"/>
      <c r="G67" s="71"/>
      <c r="H67" s="71"/>
      <c r="I67" s="186"/>
      <c r="J67" s="71"/>
      <c r="K67" s="71"/>
      <c r="L67" s="69"/>
    </row>
    <row r="68" s="1" customFormat="1" ht="6.96" customHeight="1">
      <c r="B68" s="43"/>
      <c r="C68" s="71"/>
      <c r="D68" s="71"/>
      <c r="E68" s="71"/>
      <c r="F68" s="71"/>
      <c r="G68" s="71"/>
      <c r="H68" s="71"/>
      <c r="I68" s="186"/>
      <c r="J68" s="71"/>
      <c r="K68" s="71"/>
      <c r="L68" s="69"/>
    </row>
    <row r="69" s="1" customFormat="1" ht="14.4" customHeight="1">
      <c r="B69" s="43"/>
      <c r="C69" s="73" t="s">
        <v>18</v>
      </c>
      <c r="D69" s="71"/>
      <c r="E69" s="71"/>
      <c r="F69" s="71"/>
      <c r="G69" s="71"/>
      <c r="H69" s="71"/>
      <c r="I69" s="186"/>
      <c r="J69" s="71"/>
      <c r="K69" s="71"/>
      <c r="L69" s="69"/>
    </row>
    <row r="70" s="1" customFormat="1" ht="16.5" customHeight="1">
      <c r="B70" s="43"/>
      <c r="C70" s="71"/>
      <c r="D70" s="71"/>
      <c r="E70" s="187" t="str">
        <f>E7</f>
        <v>Výměna kolejnic u ST Ústí n.L. v úseku Mělník - Děčín východ a navazujících tratích</v>
      </c>
      <c r="F70" s="73"/>
      <c r="G70" s="73"/>
      <c r="H70" s="73"/>
      <c r="I70" s="186"/>
      <c r="J70" s="71"/>
      <c r="K70" s="71"/>
      <c r="L70" s="69"/>
    </row>
    <row r="71">
      <c r="B71" s="25"/>
      <c r="C71" s="73" t="s">
        <v>184</v>
      </c>
      <c r="D71" s="188"/>
      <c r="E71" s="188"/>
      <c r="F71" s="188"/>
      <c r="G71" s="188"/>
      <c r="H71" s="188"/>
      <c r="I71" s="145"/>
      <c r="J71" s="188"/>
      <c r="K71" s="188"/>
      <c r="L71" s="189"/>
    </row>
    <row r="72" s="1" customFormat="1" ht="16.5" customHeight="1">
      <c r="B72" s="43"/>
      <c r="C72" s="71"/>
      <c r="D72" s="71"/>
      <c r="E72" s="187" t="s">
        <v>185</v>
      </c>
      <c r="F72" s="71"/>
      <c r="G72" s="71"/>
      <c r="H72" s="71"/>
      <c r="I72" s="186"/>
      <c r="J72" s="71"/>
      <c r="K72" s="71"/>
      <c r="L72" s="69"/>
    </row>
    <row r="73" s="1" customFormat="1" ht="14.4" customHeight="1">
      <c r="B73" s="43"/>
      <c r="C73" s="73" t="s">
        <v>186</v>
      </c>
      <c r="D73" s="71"/>
      <c r="E73" s="71"/>
      <c r="F73" s="71"/>
      <c r="G73" s="71"/>
      <c r="H73" s="71"/>
      <c r="I73" s="186"/>
      <c r="J73" s="71"/>
      <c r="K73" s="71"/>
      <c r="L73" s="69"/>
    </row>
    <row r="74" s="1" customFormat="1" ht="17.25" customHeight="1">
      <c r="B74" s="43"/>
      <c r="C74" s="71"/>
      <c r="D74" s="71"/>
      <c r="E74" s="79" t="str">
        <f>E11</f>
        <v>SO 01.7 - SO 01.7 - km 397,260 – 397,560</v>
      </c>
      <c r="F74" s="71"/>
      <c r="G74" s="71"/>
      <c r="H74" s="71"/>
      <c r="I74" s="186"/>
      <c r="J74" s="71"/>
      <c r="K74" s="71"/>
      <c r="L74" s="69"/>
    </row>
    <row r="75" s="1" customFormat="1" ht="6.96" customHeight="1">
      <c r="B75" s="43"/>
      <c r="C75" s="71"/>
      <c r="D75" s="71"/>
      <c r="E75" s="71"/>
      <c r="F75" s="71"/>
      <c r="G75" s="71"/>
      <c r="H75" s="71"/>
      <c r="I75" s="186"/>
      <c r="J75" s="71"/>
      <c r="K75" s="71"/>
      <c r="L75" s="69"/>
    </row>
    <row r="76" s="1" customFormat="1" ht="18" customHeight="1">
      <c r="B76" s="43"/>
      <c r="C76" s="73" t="s">
        <v>23</v>
      </c>
      <c r="D76" s="71"/>
      <c r="E76" s="71"/>
      <c r="F76" s="190" t="str">
        <f>F14</f>
        <v>trať 072, 073, 081, 083 a 130</v>
      </c>
      <c r="G76" s="71"/>
      <c r="H76" s="71"/>
      <c r="I76" s="191" t="s">
        <v>25</v>
      </c>
      <c r="J76" s="82" t="str">
        <f>IF(J14="","",J14)</f>
        <v>17. 10. 2018</v>
      </c>
      <c r="K76" s="71"/>
      <c r="L76" s="69"/>
    </row>
    <row r="77" s="1" customFormat="1" ht="6.96" customHeight="1">
      <c r="B77" s="43"/>
      <c r="C77" s="71"/>
      <c r="D77" s="71"/>
      <c r="E77" s="71"/>
      <c r="F77" s="71"/>
      <c r="G77" s="71"/>
      <c r="H77" s="71"/>
      <c r="I77" s="186"/>
      <c r="J77" s="71"/>
      <c r="K77" s="71"/>
      <c r="L77" s="69"/>
    </row>
    <row r="78" s="1" customFormat="1">
      <c r="B78" s="43"/>
      <c r="C78" s="73" t="s">
        <v>27</v>
      </c>
      <c r="D78" s="71"/>
      <c r="E78" s="71"/>
      <c r="F78" s="190" t="str">
        <f>E17</f>
        <v>SŽDC s.o., OŘ Ústí n.L., ST Ústí n.L.</v>
      </c>
      <c r="G78" s="71"/>
      <c r="H78" s="71"/>
      <c r="I78" s="191" t="s">
        <v>35</v>
      </c>
      <c r="J78" s="190" t="str">
        <f>E23</f>
        <v xml:space="preserve"> </v>
      </c>
      <c r="K78" s="71"/>
      <c r="L78" s="69"/>
    </row>
    <row r="79" s="1" customFormat="1" ht="14.4" customHeight="1">
      <c r="B79" s="43"/>
      <c r="C79" s="73" t="s">
        <v>33</v>
      </c>
      <c r="D79" s="71"/>
      <c r="E79" s="71"/>
      <c r="F79" s="190" t="str">
        <f>IF(E20="","",E20)</f>
        <v/>
      </c>
      <c r="G79" s="71"/>
      <c r="H79" s="71"/>
      <c r="I79" s="186"/>
      <c r="J79" s="71"/>
      <c r="K79" s="71"/>
      <c r="L79" s="69"/>
    </row>
    <row r="80" s="1" customFormat="1" ht="10.32" customHeight="1">
      <c r="B80" s="43"/>
      <c r="C80" s="71"/>
      <c r="D80" s="71"/>
      <c r="E80" s="71"/>
      <c r="F80" s="71"/>
      <c r="G80" s="71"/>
      <c r="H80" s="71"/>
      <c r="I80" s="186"/>
      <c r="J80" s="71"/>
      <c r="K80" s="71"/>
      <c r="L80" s="69"/>
    </row>
    <row r="81" s="8" customFormat="1" ht="29.28" customHeight="1">
      <c r="B81" s="192"/>
      <c r="C81" s="193" t="s">
        <v>194</v>
      </c>
      <c r="D81" s="194" t="s">
        <v>58</v>
      </c>
      <c r="E81" s="194" t="s">
        <v>54</v>
      </c>
      <c r="F81" s="194" t="s">
        <v>195</v>
      </c>
      <c r="G81" s="194" t="s">
        <v>196</v>
      </c>
      <c r="H81" s="194" t="s">
        <v>197</v>
      </c>
      <c r="I81" s="195" t="s">
        <v>198</v>
      </c>
      <c r="J81" s="194" t="s">
        <v>190</v>
      </c>
      <c r="K81" s="196" t="s">
        <v>199</v>
      </c>
      <c r="L81" s="197"/>
      <c r="M81" s="99" t="s">
        <v>200</v>
      </c>
      <c r="N81" s="100" t="s">
        <v>43</v>
      </c>
      <c r="O81" s="100" t="s">
        <v>201</v>
      </c>
      <c r="P81" s="100" t="s">
        <v>202</v>
      </c>
      <c r="Q81" s="100" t="s">
        <v>203</v>
      </c>
      <c r="R81" s="100" t="s">
        <v>204</v>
      </c>
      <c r="S81" s="100" t="s">
        <v>205</v>
      </c>
      <c r="T81" s="101" t="s">
        <v>206</v>
      </c>
    </row>
    <row r="82" s="1" customFormat="1" ht="29.28" customHeight="1">
      <c r="B82" s="43"/>
      <c r="C82" s="105" t="s">
        <v>191</v>
      </c>
      <c r="D82" s="71"/>
      <c r="E82" s="71"/>
      <c r="F82" s="71"/>
      <c r="G82" s="71"/>
      <c r="H82" s="71"/>
      <c r="I82" s="186"/>
      <c r="J82" s="198">
        <f>BK82</f>
        <v>0</v>
      </c>
      <c r="K82" s="71"/>
      <c r="L82" s="69"/>
      <c r="M82" s="102"/>
      <c r="N82" s="103"/>
      <c r="O82" s="103"/>
      <c r="P82" s="199">
        <f>SUM(P83:P148)</f>
        <v>0</v>
      </c>
      <c r="Q82" s="103"/>
      <c r="R82" s="199">
        <f>SUM(R83:R148)</f>
        <v>1.5039599999999997</v>
      </c>
      <c r="S82" s="103"/>
      <c r="T82" s="200">
        <f>SUM(T83:T148)</f>
        <v>0</v>
      </c>
      <c r="AT82" s="21" t="s">
        <v>72</v>
      </c>
      <c r="AU82" s="21" t="s">
        <v>192</v>
      </c>
      <c r="BK82" s="201">
        <f>SUM(BK83:BK148)</f>
        <v>0</v>
      </c>
    </row>
    <row r="83" s="1" customFormat="1" ht="38.25" customHeight="1">
      <c r="B83" s="43"/>
      <c r="C83" s="202" t="s">
        <v>80</v>
      </c>
      <c r="D83" s="202" t="s">
        <v>207</v>
      </c>
      <c r="E83" s="203" t="s">
        <v>208</v>
      </c>
      <c r="F83" s="204" t="s">
        <v>209</v>
      </c>
      <c r="G83" s="205" t="s">
        <v>210</v>
      </c>
      <c r="H83" s="206">
        <v>22</v>
      </c>
      <c r="I83" s="207"/>
      <c r="J83" s="208">
        <f>ROUND(I83*H83,2)</f>
        <v>0</v>
      </c>
      <c r="K83" s="204" t="s">
        <v>211</v>
      </c>
      <c r="L83" s="69"/>
      <c r="M83" s="209" t="s">
        <v>21</v>
      </c>
      <c r="N83" s="210" t="s">
        <v>44</v>
      </c>
      <c r="O83" s="44"/>
      <c r="P83" s="211">
        <f>O83*H83</f>
        <v>0</v>
      </c>
      <c r="Q83" s="211">
        <v>0</v>
      </c>
      <c r="R83" s="211">
        <f>Q83*H83</f>
        <v>0</v>
      </c>
      <c r="S83" s="211">
        <v>0</v>
      </c>
      <c r="T83" s="212">
        <f>S83*H83</f>
        <v>0</v>
      </c>
      <c r="AR83" s="21" t="s">
        <v>212</v>
      </c>
      <c r="AT83" s="21" t="s">
        <v>207</v>
      </c>
      <c r="AU83" s="21" t="s">
        <v>73</v>
      </c>
      <c r="AY83" s="21" t="s">
        <v>213</v>
      </c>
      <c r="BE83" s="213">
        <f>IF(N83="základní",J83,0)</f>
        <v>0</v>
      </c>
      <c r="BF83" s="213">
        <f>IF(N83="snížená",J83,0)</f>
        <v>0</v>
      </c>
      <c r="BG83" s="213">
        <f>IF(N83="zákl. přenesená",J83,0)</f>
        <v>0</v>
      </c>
      <c r="BH83" s="213">
        <f>IF(N83="sníž. přenesená",J83,0)</f>
        <v>0</v>
      </c>
      <c r="BI83" s="213">
        <f>IF(N83="nulová",J83,0)</f>
        <v>0</v>
      </c>
      <c r="BJ83" s="21" t="s">
        <v>80</v>
      </c>
      <c r="BK83" s="213">
        <f>ROUND(I83*H83,2)</f>
        <v>0</v>
      </c>
      <c r="BL83" s="21" t="s">
        <v>212</v>
      </c>
      <c r="BM83" s="21" t="s">
        <v>480</v>
      </c>
    </row>
    <row r="84" s="1" customFormat="1">
      <c r="B84" s="43"/>
      <c r="C84" s="71"/>
      <c r="D84" s="214" t="s">
        <v>215</v>
      </c>
      <c r="E84" s="71"/>
      <c r="F84" s="215" t="s">
        <v>216</v>
      </c>
      <c r="G84" s="71"/>
      <c r="H84" s="71"/>
      <c r="I84" s="186"/>
      <c r="J84" s="71"/>
      <c r="K84" s="71"/>
      <c r="L84" s="69"/>
      <c r="M84" s="216"/>
      <c r="N84" s="44"/>
      <c r="O84" s="44"/>
      <c r="P84" s="44"/>
      <c r="Q84" s="44"/>
      <c r="R84" s="44"/>
      <c r="S84" s="44"/>
      <c r="T84" s="92"/>
      <c r="AT84" s="21" t="s">
        <v>215</v>
      </c>
      <c r="AU84" s="21" t="s">
        <v>73</v>
      </c>
    </row>
    <row r="85" s="9" customFormat="1">
      <c r="B85" s="217"/>
      <c r="C85" s="218"/>
      <c r="D85" s="214" t="s">
        <v>217</v>
      </c>
      <c r="E85" s="219" t="s">
        <v>21</v>
      </c>
      <c r="F85" s="220" t="s">
        <v>309</v>
      </c>
      <c r="G85" s="218"/>
      <c r="H85" s="221">
        <v>22</v>
      </c>
      <c r="I85" s="222"/>
      <c r="J85" s="218"/>
      <c r="K85" s="218"/>
      <c r="L85" s="223"/>
      <c r="M85" s="224"/>
      <c r="N85" s="225"/>
      <c r="O85" s="225"/>
      <c r="P85" s="225"/>
      <c r="Q85" s="225"/>
      <c r="R85" s="225"/>
      <c r="S85" s="225"/>
      <c r="T85" s="226"/>
      <c r="AT85" s="227" t="s">
        <v>217</v>
      </c>
      <c r="AU85" s="227" t="s">
        <v>73</v>
      </c>
      <c r="AV85" s="9" t="s">
        <v>82</v>
      </c>
      <c r="AW85" s="9" t="s">
        <v>37</v>
      </c>
      <c r="AX85" s="9" t="s">
        <v>80</v>
      </c>
      <c r="AY85" s="227" t="s">
        <v>213</v>
      </c>
    </row>
    <row r="86" s="1" customFormat="1" ht="76.5" customHeight="1">
      <c r="B86" s="43"/>
      <c r="C86" s="202" t="s">
        <v>82</v>
      </c>
      <c r="D86" s="202" t="s">
        <v>207</v>
      </c>
      <c r="E86" s="203" t="s">
        <v>219</v>
      </c>
      <c r="F86" s="204" t="s">
        <v>220</v>
      </c>
      <c r="G86" s="205" t="s">
        <v>221</v>
      </c>
      <c r="H86" s="206">
        <v>600</v>
      </c>
      <c r="I86" s="207"/>
      <c r="J86" s="208">
        <f>ROUND(I86*H86,2)</f>
        <v>0</v>
      </c>
      <c r="K86" s="204" t="s">
        <v>211</v>
      </c>
      <c r="L86" s="69"/>
      <c r="M86" s="209" t="s">
        <v>21</v>
      </c>
      <c r="N86" s="210" t="s">
        <v>44</v>
      </c>
      <c r="O86" s="44"/>
      <c r="P86" s="211">
        <f>O86*H86</f>
        <v>0</v>
      </c>
      <c r="Q86" s="211">
        <v>0</v>
      </c>
      <c r="R86" s="211">
        <f>Q86*H86</f>
        <v>0</v>
      </c>
      <c r="S86" s="211">
        <v>0</v>
      </c>
      <c r="T86" s="212">
        <f>S86*H86</f>
        <v>0</v>
      </c>
      <c r="AR86" s="21" t="s">
        <v>212</v>
      </c>
      <c r="AT86" s="21" t="s">
        <v>207</v>
      </c>
      <c r="AU86" s="21" t="s">
        <v>73</v>
      </c>
      <c r="AY86" s="21" t="s">
        <v>213</v>
      </c>
      <c r="BE86" s="213">
        <f>IF(N86="základní",J86,0)</f>
        <v>0</v>
      </c>
      <c r="BF86" s="213">
        <f>IF(N86="snížená",J86,0)</f>
        <v>0</v>
      </c>
      <c r="BG86" s="213">
        <f>IF(N86="zákl. přenesená",J86,0)</f>
        <v>0</v>
      </c>
      <c r="BH86" s="213">
        <f>IF(N86="sníž. přenesená",J86,0)</f>
        <v>0</v>
      </c>
      <c r="BI86" s="213">
        <f>IF(N86="nulová",J86,0)</f>
        <v>0</v>
      </c>
      <c r="BJ86" s="21" t="s">
        <v>80</v>
      </c>
      <c r="BK86" s="213">
        <f>ROUND(I86*H86,2)</f>
        <v>0</v>
      </c>
      <c r="BL86" s="21" t="s">
        <v>212</v>
      </c>
      <c r="BM86" s="21" t="s">
        <v>481</v>
      </c>
    </row>
    <row r="87" s="1" customFormat="1">
      <c r="B87" s="43"/>
      <c r="C87" s="71"/>
      <c r="D87" s="214" t="s">
        <v>215</v>
      </c>
      <c r="E87" s="71"/>
      <c r="F87" s="215" t="s">
        <v>223</v>
      </c>
      <c r="G87" s="71"/>
      <c r="H87" s="71"/>
      <c r="I87" s="186"/>
      <c r="J87" s="71"/>
      <c r="K87" s="71"/>
      <c r="L87" s="69"/>
      <c r="M87" s="216"/>
      <c r="N87" s="44"/>
      <c r="O87" s="44"/>
      <c r="P87" s="44"/>
      <c r="Q87" s="44"/>
      <c r="R87" s="44"/>
      <c r="S87" s="44"/>
      <c r="T87" s="92"/>
      <c r="AT87" s="21" t="s">
        <v>215</v>
      </c>
      <c r="AU87" s="21" t="s">
        <v>73</v>
      </c>
    </row>
    <row r="88" s="10" customFormat="1">
      <c r="B88" s="228"/>
      <c r="C88" s="229"/>
      <c r="D88" s="214" t="s">
        <v>217</v>
      </c>
      <c r="E88" s="230" t="s">
        <v>21</v>
      </c>
      <c r="F88" s="231" t="s">
        <v>311</v>
      </c>
      <c r="G88" s="229"/>
      <c r="H88" s="230" t="s">
        <v>21</v>
      </c>
      <c r="I88" s="232"/>
      <c r="J88" s="229"/>
      <c r="K88" s="229"/>
      <c r="L88" s="233"/>
      <c r="M88" s="234"/>
      <c r="N88" s="235"/>
      <c r="O88" s="235"/>
      <c r="P88" s="235"/>
      <c r="Q88" s="235"/>
      <c r="R88" s="235"/>
      <c r="S88" s="235"/>
      <c r="T88" s="236"/>
      <c r="AT88" s="237" t="s">
        <v>217</v>
      </c>
      <c r="AU88" s="237" t="s">
        <v>73</v>
      </c>
      <c r="AV88" s="10" t="s">
        <v>80</v>
      </c>
      <c r="AW88" s="10" t="s">
        <v>37</v>
      </c>
      <c r="AX88" s="10" t="s">
        <v>73</v>
      </c>
      <c r="AY88" s="237" t="s">
        <v>213</v>
      </c>
    </row>
    <row r="89" s="9" customFormat="1">
      <c r="B89" s="217"/>
      <c r="C89" s="218"/>
      <c r="D89" s="214" t="s">
        <v>217</v>
      </c>
      <c r="E89" s="219" t="s">
        <v>21</v>
      </c>
      <c r="F89" s="220" t="s">
        <v>312</v>
      </c>
      <c r="G89" s="218"/>
      <c r="H89" s="221">
        <v>600</v>
      </c>
      <c r="I89" s="222"/>
      <c r="J89" s="218"/>
      <c r="K89" s="218"/>
      <c r="L89" s="223"/>
      <c r="M89" s="224"/>
      <c r="N89" s="225"/>
      <c r="O89" s="225"/>
      <c r="P89" s="225"/>
      <c r="Q89" s="225"/>
      <c r="R89" s="225"/>
      <c r="S89" s="225"/>
      <c r="T89" s="226"/>
      <c r="AT89" s="227" t="s">
        <v>217</v>
      </c>
      <c r="AU89" s="227" t="s">
        <v>73</v>
      </c>
      <c r="AV89" s="9" t="s">
        <v>82</v>
      </c>
      <c r="AW89" s="9" t="s">
        <v>37</v>
      </c>
      <c r="AX89" s="9" t="s">
        <v>80</v>
      </c>
      <c r="AY89" s="227" t="s">
        <v>213</v>
      </c>
    </row>
    <row r="90" s="1" customFormat="1" ht="51" customHeight="1">
      <c r="B90" s="43"/>
      <c r="C90" s="202" t="s">
        <v>226</v>
      </c>
      <c r="D90" s="202" t="s">
        <v>207</v>
      </c>
      <c r="E90" s="203" t="s">
        <v>227</v>
      </c>
      <c r="F90" s="204" t="s">
        <v>228</v>
      </c>
      <c r="G90" s="205" t="s">
        <v>210</v>
      </c>
      <c r="H90" s="206">
        <v>1104</v>
      </c>
      <c r="I90" s="207"/>
      <c r="J90" s="208">
        <f>ROUND(I90*H90,2)</f>
        <v>0</v>
      </c>
      <c r="K90" s="204" t="s">
        <v>211</v>
      </c>
      <c r="L90" s="69"/>
      <c r="M90" s="209" t="s">
        <v>21</v>
      </c>
      <c r="N90" s="210" t="s">
        <v>44</v>
      </c>
      <c r="O90" s="44"/>
      <c r="P90" s="211">
        <f>O90*H90</f>
        <v>0</v>
      </c>
      <c r="Q90" s="211">
        <v>0</v>
      </c>
      <c r="R90" s="211">
        <f>Q90*H90</f>
        <v>0</v>
      </c>
      <c r="S90" s="211">
        <v>0</v>
      </c>
      <c r="T90" s="212">
        <f>S90*H90</f>
        <v>0</v>
      </c>
      <c r="AR90" s="21" t="s">
        <v>212</v>
      </c>
      <c r="AT90" s="21" t="s">
        <v>207</v>
      </c>
      <c r="AU90" s="21" t="s">
        <v>73</v>
      </c>
      <c r="AY90" s="21" t="s">
        <v>213</v>
      </c>
      <c r="BE90" s="213">
        <f>IF(N90="základní",J90,0)</f>
        <v>0</v>
      </c>
      <c r="BF90" s="213">
        <f>IF(N90="snížená",J90,0)</f>
        <v>0</v>
      </c>
      <c r="BG90" s="213">
        <f>IF(N90="zákl. přenesená",J90,0)</f>
        <v>0</v>
      </c>
      <c r="BH90" s="213">
        <f>IF(N90="sníž. přenesená",J90,0)</f>
        <v>0</v>
      </c>
      <c r="BI90" s="213">
        <f>IF(N90="nulová",J90,0)</f>
        <v>0</v>
      </c>
      <c r="BJ90" s="21" t="s">
        <v>80</v>
      </c>
      <c r="BK90" s="213">
        <f>ROUND(I90*H90,2)</f>
        <v>0</v>
      </c>
      <c r="BL90" s="21" t="s">
        <v>212</v>
      </c>
      <c r="BM90" s="21" t="s">
        <v>482</v>
      </c>
    </row>
    <row r="91" s="1" customFormat="1">
      <c r="B91" s="43"/>
      <c r="C91" s="71"/>
      <c r="D91" s="214" t="s">
        <v>215</v>
      </c>
      <c r="E91" s="71"/>
      <c r="F91" s="215" t="s">
        <v>230</v>
      </c>
      <c r="G91" s="71"/>
      <c r="H91" s="71"/>
      <c r="I91" s="186"/>
      <c r="J91" s="71"/>
      <c r="K91" s="71"/>
      <c r="L91" s="69"/>
      <c r="M91" s="216"/>
      <c r="N91" s="44"/>
      <c r="O91" s="44"/>
      <c r="P91" s="44"/>
      <c r="Q91" s="44"/>
      <c r="R91" s="44"/>
      <c r="S91" s="44"/>
      <c r="T91" s="92"/>
      <c r="AT91" s="21" t="s">
        <v>215</v>
      </c>
      <c r="AU91" s="21" t="s">
        <v>73</v>
      </c>
    </row>
    <row r="92" s="9" customFormat="1">
      <c r="B92" s="217"/>
      <c r="C92" s="218"/>
      <c r="D92" s="214" t="s">
        <v>217</v>
      </c>
      <c r="E92" s="219" t="s">
        <v>21</v>
      </c>
      <c r="F92" s="220" t="s">
        <v>314</v>
      </c>
      <c r="G92" s="218"/>
      <c r="H92" s="221">
        <v>1104</v>
      </c>
      <c r="I92" s="222"/>
      <c r="J92" s="218"/>
      <c r="K92" s="218"/>
      <c r="L92" s="223"/>
      <c r="M92" s="224"/>
      <c r="N92" s="225"/>
      <c r="O92" s="225"/>
      <c r="P92" s="225"/>
      <c r="Q92" s="225"/>
      <c r="R92" s="225"/>
      <c r="S92" s="225"/>
      <c r="T92" s="226"/>
      <c r="AT92" s="227" t="s">
        <v>217</v>
      </c>
      <c r="AU92" s="227" t="s">
        <v>73</v>
      </c>
      <c r="AV92" s="9" t="s">
        <v>82</v>
      </c>
      <c r="AW92" s="9" t="s">
        <v>37</v>
      </c>
      <c r="AX92" s="9" t="s">
        <v>80</v>
      </c>
      <c r="AY92" s="227" t="s">
        <v>213</v>
      </c>
    </row>
    <row r="93" s="1" customFormat="1" ht="16.5" customHeight="1">
      <c r="B93" s="43"/>
      <c r="C93" s="238" t="s">
        <v>212</v>
      </c>
      <c r="D93" s="238" t="s">
        <v>232</v>
      </c>
      <c r="E93" s="239" t="s">
        <v>233</v>
      </c>
      <c r="F93" s="240" t="s">
        <v>234</v>
      </c>
      <c r="G93" s="241" t="s">
        <v>210</v>
      </c>
      <c r="H93" s="242">
        <v>1104</v>
      </c>
      <c r="I93" s="243"/>
      <c r="J93" s="244">
        <f>ROUND(I93*H93,2)</f>
        <v>0</v>
      </c>
      <c r="K93" s="240" t="s">
        <v>211</v>
      </c>
      <c r="L93" s="245"/>
      <c r="M93" s="246" t="s">
        <v>21</v>
      </c>
      <c r="N93" s="247" t="s">
        <v>44</v>
      </c>
      <c r="O93" s="44"/>
      <c r="P93" s="211">
        <f>O93*H93</f>
        <v>0</v>
      </c>
      <c r="Q93" s="211">
        <v>0.00021000000000000001</v>
      </c>
      <c r="R93" s="211">
        <f>Q93*H93</f>
        <v>0.23184000000000002</v>
      </c>
      <c r="S93" s="211">
        <v>0</v>
      </c>
      <c r="T93" s="212">
        <f>S93*H93</f>
        <v>0</v>
      </c>
      <c r="AR93" s="21" t="s">
        <v>235</v>
      </c>
      <c r="AT93" s="21" t="s">
        <v>232</v>
      </c>
      <c r="AU93" s="21" t="s">
        <v>73</v>
      </c>
      <c r="AY93" s="21" t="s">
        <v>213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21" t="s">
        <v>80</v>
      </c>
      <c r="BK93" s="213">
        <f>ROUND(I93*H93,2)</f>
        <v>0</v>
      </c>
      <c r="BL93" s="21" t="s">
        <v>212</v>
      </c>
      <c r="BM93" s="21" t="s">
        <v>483</v>
      </c>
    </row>
    <row r="94" s="9" customFormat="1">
      <c r="B94" s="217"/>
      <c r="C94" s="218"/>
      <c r="D94" s="214" t="s">
        <v>217</v>
      </c>
      <c r="E94" s="219" t="s">
        <v>21</v>
      </c>
      <c r="F94" s="220" t="s">
        <v>314</v>
      </c>
      <c r="G94" s="218"/>
      <c r="H94" s="221">
        <v>1104</v>
      </c>
      <c r="I94" s="222"/>
      <c r="J94" s="218"/>
      <c r="K94" s="218"/>
      <c r="L94" s="223"/>
      <c r="M94" s="224"/>
      <c r="N94" s="225"/>
      <c r="O94" s="225"/>
      <c r="P94" s="225"/>
      <c r="Q94" s="225"/>
      <c r="R94" s="225"/>
      <c r="S94" s="225"/>
      <c r="T94" s="226"/>
      <c r="AT94" s="227" t="s">
        <v>217</v>
      </c>
      <c r="AU94" s="227" t="s">
        <v>73</v>
      </c>
      <c r="AV94" s="9" t="s">
        <v>82</v>
      </c>
      <c r="AW94" s="9" t="s">
        <v>37</v>
      </c>
      <c r="AX94" s="9" t="s">
        <v>80</v>
      </c>
      <c r="AY94" s="227" t="s">
        <v>213</v>
      </c>
    </row>
    <row r="95" s="1" customFormat="1" ht="51" customHeight="1">
      <c r="B95" s="43"/>
      <c r="C95" s="202" t="s">
        <v>237</v>
      </c>
      <c r="D95" s="202" t="s">
        <v>207</v>
      </c>
      <c r="E95" s="203" t="s">
        <v>238</v>
      </c>
      <c r="F95" s="204" t="s">
        <v>239</v>
      </c>
      <c r="G95" s="205" t="s">
        <v>210</v>
      </c>
      <c r="H95" s="206">
        <v>220</v>
      </c>
      <c r="I95" s="207"/>
      <c r="J95" s="208">
        <f>ROUND(I95*H95,2)</f>
        <v>0</v>
      </c>
      <c r="K95" s="204" t="s">
        <v>211</v>
      </c>
      <c r="L95" s="69"/>
      <c r="M95" s="209" t="s">
        <v>21</v>
      </c>
      <c r="N95" s="210" t="s">
        <v>44</v>
      </c>
      <c r="O95" s="44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AR95" s="21" t="s">
        <v>212</v>
      </c>
      <c r="AT95" s="21" t="s">
        <v>207</v>
      </c>
      <c r="AU95" s="21" t="s">
        <v>73</v>
      </c>
      <c r="AY95" s="21" t="s">
        <v>213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21" t="s">
        <v>80</v>
      </c>
      <c r="BK95" s="213">
        <f>ROUND(I95*H95,2)</f>
        <v>0</v>
      </c>
      <c r="BL95" s="21" t="s">
        <v>212</v>
      </c>
      <c r="BM95" s="21" t="s">
        <v>484</v>
      </c>
    </row>
    <row r="96" s="1" customFormat="1">
      <c r="B96" s="43"/>
      <c r="C96" s="71"/>
      <c r="D96" s="214" t="s">
        <v>215</v>
      </c>
      <c r="E96" s="71"/>
      <c r="F96" s="215" t="s">
        <v>241</v>
      </c>
      <c r="G96" s="71"/>
      <c r="H96" s="71"/>
      <c r="I96" s="186"/>
      <c r="J96" s="71"/>
      <c r="K96" s="71"/>
      <c r="L96" s="69"/>
      <c r="M96" s="216"/>
      <c r="N96" s="44"/>
      <c r="O96" s="44"/>
      <c r="P96" s="44"/>
      <c r="Q96" s="44"/>
      <c r="R96" s="44"/>
      <c r="S96" s="44"/>
      <c r="T96" s="92"/>
      <c r="AT96" s="21" t="s">
        <v>215</v>
      </c>
      <c r="AU96" s="21" t="s">
        <v>73</v>
      </c>
    </row>
    <row r="97" s="9" customFormat="1">
      <c r="B97" s="217"/>
      <c r="C97" s="218"/>
      <c r="D97" s="214" t="s">
        <v>217</v>
      </c>
      <c r="E97" s="219" t="s">
        <v>21</v>
      </c>
      <c r="F97" s="220" t="s">
        <v>317</v>
      </c>
      <c r="G97" s="218"/>
      <c r="H97" s="221">
        <v>220</v>
      </c>
      <c r="I97" s="222"/>
      <c r="J97" s="218"/>
      <c r="K97" s="218"/>
      <c r="L97" s="223"/>
      <c r="M97" s="224"/>
      <c r="N97" s="225"/>
      <c r="O97" s="225"/>
      <c r="P97" s="225"/>
      <c r="Q97" s="225"/>
      <c r="R97" s="225"/>
      <c r="S97" s="225"/>
      <c r="T97" s="226"/>
      <c r="AT97" s="227" t="s">
        <v>217</v>
      </c>
      <c r="AU97" s="227" t="s">
        <v>73</v>
      </c>
      <c r="AV97" s="9" t="s">
        <v>82</v>
      </c>
      <c r="AW97" s="9" t="s">
        <v>37</v>
      </c>
      <c r="AX97" s="9" t="s">
        <v>80</v>
      </c>
      <c r="AY97" s="227" t="s">
        <v>213</v>
      </c>
    </row>
    <row r="98" s="1" customFormat="1" ht="16.5" customHeight="1">
      <c r="B98" s="43"/>
      <c r="C98" s="238" t="s">
        <v>243</v>
      </c>
      <c r="D98" s="238" t="s">
        <v>232</v>
      </c>
      <c r="E98" s="239" t="s">
        <v>244</v>
      </c>
      <c r="F98" s="240" t="s">
        <v>245</v>
      </c>
      <c r="G98" s="241" t="s">
        <v>210</v>
      </c>
      <c r="H98" s="242">
        <v>220</v>
      </c>
      <c r="I98" s="243"/>
      <c r="J98" s="244">
        <f>ROUND(I98*H98,2)</f>
        <v>0</v>
      </c>
      <c r="K98" s="240" t="s">
        <v>211</v>
      </c>
      <c r="L98" s="245"/>
      <c r="M98" s="246" t="s">
        <v>21</v>
      </c>
      <c r="N98" s="247" t="s">
        <v>44</v>
      </c>
      <c r="O98" s="44"/>
      <c r="P98" s="211">
        <f>O98*H98</f>
        <v>0</v>
      </c>
      <c r="Q98" s="211">
        <v>0.00123</v>
      </c>
      <c r="R98" s="211">
        <f>Q98*H98</f>
        <v>0.27060000000000001</v>
      </c>
      <c r="S98" s="211">
        <v>0</v>
      </c>
      <c r="T98" s="212">
        <f>S98*H98</f>
        <v>0</v>
      </c>
      <c r="AR98" s="21" t="s">
        <v>235</v>
      </c>
      <c r="AT98" s="21" t="s">
        <v>232</v>
      </c>
      <c r="AU98" s="21" t="s">
        <v>73</v>
      </c>
      <c r="AY98" s="21" t="s">
        <v>213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21" t="s">
        <v>80</v>
      </c>
      <c r="BK98" s="213">
        <f>ROUND(I98*H98,2)</f>
        <v>0</v>
      </c>
      <c r="BL98" s="21" t="s">
        <v>212</v>
      </c>
      <c r="BM98" s="21" t="s">
        <v>485</v>
      </c>
    </row>
    <row r="99" s="9" customFormat="1">
      <c r="B99" s="217"/>
      <c r="C99" s="218"/>
      <c r="D99" s="214" t="s">
        <v>217</v>
      </c>
      <c r="E99" s="219" t="s">
        <v>21</v>
      </c>
      <c r="F99" s="220" t="s">
        <v>317</v>
      </c>
      <c r="G99" s="218"/>
      <c r="H99" s="221">
        <v>220</v>
      </c>
      <c r="I99" s="222"/>
      <c r="J99" s="218"/>
      <c r="K99" s="218"/>
      <c r="L99" s="223"/>
      <c r="M99" s="224"/>
      <c r="N99" s="225"/>
      <c r="O99" s="225"/>
      <c r="P99" s="225"/>
      <c r="Q99" s="225"/>
      <c r="R99" s="225"/>
      <c r="S99" s="225"/>
      <c r="T99" s="226"/>
      <c r="AT99" s="227" t="s">
        <v>217</v>
      </c>
      <c r="AU99" s="227" t="s">
        <v>73</v>
      </c>
      <c r="AV99" s="9" t="s">
        <v>82</v>
      </c>
      <c r="AW99" s="9" t="s">
        <v>37</v>
      </c>
      <c r="AX99" s="9" t="s">
        <v>80</v>
      </c>
      <c r="AY99" s="227" t="s">
        <v>213</v>
      </c>
    </row>
    <row r="100" s="1" customFormat="1" ht="76.5" customHeight="1">
      <c r="B100" s="43"/>
      <c r="C100" s="202" t="s">
        <v>247</v>
      </c>
      <c r="D100" s="202" t="s">
        <v>207</v>
      </c>
      <c r="E100" s="203" t="s">
        <v>421</v>
      </c>
      <c r="F100" s="204" t="s">
        <v>422</v>
      </c>
      <c r="G100" s="205" t="s">
        <v>221</v>
      </c>
      <c r="H100" s="206">
        <v>16</v>
      </c>
      <c r="I100" s="207"/>
      <c r="J100" s="208">
        <f>ROUND(I100*H100,2)</f>
        <v>0</v>
      </c>
      <c r="K100" s="204" t="s">
        <v>211</v>
      </c>
      <c r="L100" s="69"/>
      <c r="M100" s="209" t="s">
        <v>21</v>
      </c>
      <c r="N100" s="210" t="s">
        <v>44</v>
      </c>
      <c r="O100" s="44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2">
        <f>S100*H100</f>
        <v>0</v>
      </c>
      <c r="AR100" s="21" t="s">
        <v>212</v>
      </c>
      <c r="AT100" s="21" t="s">
        <v>207</v>
      </c>
      <c r="AU100" s="21" t="s">
        <v>73</v>
      </c>
      <c r="AY100" s="21" t="s">
        <v>213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21" t="s">
        <v>80</v>
      </c>
      <c r="BK100" s="213">
        <f>ROUND(I100*H100,2)</f>
        <v>0</v>
      </c>
      <c r="BL100" s="21" t="s">
        <v>212</v>
      </c>
      <c r="BM100" s="21" t="s">
        <v>486</v>
      </c>
    </row>
    <row r="101" s="1" customFormat="1">
      <c r="B101" s="43"/>
      <c r="C101" s="71"/>
      <c r="D101" s="214" t="s">
        <v>215</v>
      </c>
      <c r="E101" s="71"/>
      <c r="F101" s="215" t="s">
        <v>322</v>
      </c>
      <c r="G101" s="71"/>
      <c r="H101" s="71"/>
      <c r="I101" s="186"/>
      <c r="J101" s="71"/>
      <c r="K101" s="71"/>
      <c r="L101" s="69"/>
      <c r="M101" s="216"/>
      <c r="N101" s="44"/>
      <c r="O101" s="44"/>
      <c r="P101" s="44"/>
      <c r="Q101" s="44"/>
      <c r="R101" s="44"/>
      <c r="S101" s="44"/>
      <c r="T101" s="92"/>
      <c r="AT101" s="21" t="s">
        <v>215</v>
      </c>
      <c r="AU101" s="21" t="s">
        <v>73</v>
      </c>
    </row>
    <row r="102" s="10" customFormat="1">
      <c r="B102" s="228"/>
      <c r="C102" s="229"/>
      <c r="D102" s="214" t="s">
        <v>217</v>
      </c>
      <c r="E102" s="230" t="s">
        <v>21</v>
      </c>
      <c r="F102" s="231" t="s">
        <v>323</v>
      </c>
      <c r="G102" s="229"/>
      <c r="H102" s="230" t="s">
        <v>21</v>
      </c>
      <c r="I102" s="232"/>
      <c r="J102" s="229"/>
      <c r="K102" s="229"/>
      <c r="L102" s="233"/>
      <c r="M102" s="234"/>
      <c r="N102" s="235"/>
      <c r="O102" s="235"/>
      <c r="P102" s="235"/>
      <c r="Q102" s="235"/>
      <c r="R102" s="235"/>
      <c r="S102" s="235"/>
      <c r="T102" s="236"/>
      <c r="AT102" s="237" t="s">
        <v>217</v>
      </c>
      <c r="AU102" s="237" t="s">
        <v>73</v>
      </c>
      <c r="AV102" s="10" t="s">
        <v>80</v>
      </c>
      <c r="AW102" s="10" t="s">
        <v>37</v>
      </c>
      <c r="AX102" s="10" t="s">
        <v>73</v>
      </c>
      <c r="AY102" s="237" t="s">
        <v>213</v>
      </c>
    </row>
    <row r="103" s="9" customFormat="1">
      <c r="B103" s="217"/>
      <c r="C103" s="218"/>
      <c r="D103" s="214" t="s">
        <v>217</v>
      </c>
      <c r="E103" s="219" t="s">
        <v>21</v>
      </c>
      <c r="F103" s="220" t="s">
        <v>324</v>
      </c>
      <c r="G103" s="218"/>
      <c r="H103" s="221">
        <v>16</v>
      </c>
      <c r="I103" s="222"/>
      <c r="J103" s="218"/>
      <c r="K103" s="218"/>
      <c r="L103" s="223"/>
      <c r="M103" s="224"/>
      <c r="N103" s="225"/>
      <c r="O103" s="225"/>
      <c r="P103" s="225"/>
      <c r="Q103" s="225"/>
      <c r="R103" s="225"/>
      <c r="S103" s="225"/>
      <c r="T103" s="226"/>
      <c r="AT103" s="227" t="s">
        <v>217</v>
      </c>
      <c r="AU103" s="227" t="s">
        <v>73</v>
      </c>
      <c r="AV103" s="9" t="s">
        <v>82</v>
      </c>
      <c r="AW103" s="9" t="s">
        <v>37</v>
      </c>
      <c r="AX103" s="9" t="s">
        <v>80</v>
      </c>
      <c r="AY103" s="227" t="s">
        <v>213</v>
      </c>
    </row>
    <row r="104" s="1" customFormat="1" ht="25.5" customHeight="1">
      <c r="B104" s="43"/>
      <c r="C104" s="238" t="s">
        <v>235</v>
      </c>
      <c r="D104" s="238" t="s">
        <v>232</v>
      </c>
      <c r="E104" s="239" t="s">
        <v>325</v>
      </c>
      <c r="F104" s="240" t="s">
        <v>326</v>
      </c>
      <c r="G104" s="241" t="s">
        <v>221</v>
      </c>
      <c r="H104" s="242">
        <v>8</v>
      </c>
      <c r="I104" s="243"/>
      <c r="J104" s="244">
        <f>ROUND(I104*H104,2)</f>
        <v>0</v>
      </c>
      <c r="K104" s="240" t="s">
        <v>211</v>
      </c>
      <c r="L104" s="245"/>
      <c r="M104" s="246" t="s">
        <v>21</v>
      </c>
      <c r="N104" s="247" t="s">
        <v>44</v>
      </c>
      <c r="O104" s="44"/>
      <c r="P104" s="211">
        <f>O104*H104</f>
        <v>0</v>
      </c>
      <c r="Q104" s="211">
        <v>0.064979999999999996</v>
      </c>
      <c r="R104" s="211">
        <f>Q104*H104</f>
        <v>0.51983999999999997</v>
      </c>
      <c r="S104" s="211">
        <v>0</v>
      </c>
      <c r="T104" s="212">
        <f>S104*H104</f>
        <v>0</v>
      </c>
      <c r="AR104" s="21" t="s">
        <v>235</v>
      </c>
      <c r="AT104" s="21" t="s">
        <v>232</v>
      </c>
      <c r="AU104" s="21" t="s">
        <v>73</v>
      </c>
      <c r="AY104" s="21" t="s">
        <v>213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21" t="s">
        <v>80</v>
      </c>
      <c r="BK104" s="213">
        <f>ROUND(I104*H104,2)</f>
        <v>0</v>
      </c>
      <c r="BL104" s="21" t="s">
        <v>212</v>
      </c>
      <c r="BM104" s="21" t="s">
        <v>487</v>
      </c>
    </row>
    <row r="105" s="10" customFormat="1">
      <c r="B105" s="228"/>
      <c r="C105" s="229"/>
      <c r="D105" s="214" t="s">
        <v>217</v>
      </c>
      <c r="E105" s="230" t="s">
        <v>21</v>
      </c>
      <c r="F105" s="231" t="s">
        <v>328</v>
      </c>
      <c r="G105" s="229"/>
      <c r="H105" s="230" t="s">
        <v>21</v>
      </c>
      <c r="I105" s="232"/>
      <c r="J105" s="229"/>
      <c r="K105" s="229"/>
      <c r="L105" s="233"/>
      <c r="M105" s="234"/>
      <c r="N105" s="235"/>
      <c r="O105" s="235"/>
      <c r="P105" s="235"/>
      <c r="Q105" s="235"/>
      <c r="R105" s="235"/>
      <c r="S105" s="235"/>
      <c r="T105" s="236"/>
      <c r="AT105" s="237" t="s">
        <v>217</v>
      </c>
      <c r="AU105" s="237" t="s">
        <v>73</v>
      </c>
      <c r="AV105" s="10" t="s">
        <v>80</v>
      </c>
      <c r="AW105" s="10" t="s">
        <v>37</v>
      </c>
      <c r="AX105" s="10" t="s">
        <v>73</v>
      </c>
      <c r="AY105" s="237" t="s">
        <v>213</v>
      </c>
    </row>
    <row r="106" s="9" customFormat="1">
      <c r="B106" s="217"/>
      <c r="C106" s="218"/>
      <c r="D106" s="214" t="s">
        <v>217</v>
      </c>
      <c r="E106" s="219" t="s">
        <v>21</v>
      </c>
      <c r="F106" s="220" t="s">
        <v>235</v>
      </c>
      <c r="G106" s="218"/>
      <c r="H106" s="221">
        <v>8</v>
      </c>
      <c r="I106" s="222"/>
      <c r="J106" s="218"/>
      <c r="K106" s="218"/>
      <c r="L106" s="223"/>
      <c r="M106" s="224"/>
      <c r="N106" s="225"/>
      <c r="O106" s="225"/>
      <c r="P106" s="225"/>
      <c r="Q106" s="225"/>
      <c r="R106" s="225"/>
      <c r="S106" s="225"/>
      <c r="T106" s="226"/>
      <c r="AT106" s="227" t="s">
        <v>217</v>
      </c>
      <c r="AU106" s="227" t="s">
        <v>73</v>
      </c>
      <c r="AV106" s="9" t="s">
        <v>82</v>
      </c>
      <c r="AW106" s="9" t="s">
        <v>37</v>
      </c>
      <c r="AX106" s="9" t="s">
        <v>80</v>
      </c>
      <c r="AY106" s="227" t="s">
        <v>213</v>
      </c>
    </row>
    <row r="107" s="1" customFormat="1" ht="25.5" customHeight="1">
      <c r="B107" s="43"/>
      <c r="C107" s="238" t="s">
        <v>256</v>
      </c>
      <c r="D107" s="238" t="s">
        <v>232</v>
      </c>
      <c r="E107" s="239" t="s">
        <v>329</v>
      </c>
      <c r="F107" s="240" t="s">
        <v>330</v>
      </c>
      <c r="G107" s="241" t="s">
        <v>221</v>
      </c>
      <c r="H107" s="242">
        <v>8</v>
      </c>
      <c r="I107" s="243"/>
      <c r="J107" s="244">
        <f>ROUND(I107*H107,2)</f>
        <v>0</v>
      </c>
      <c r="K107" s="240" t="s">
        <v>211</v>
      </c>
      <c r="L107" s="245"/>
      <c r="M107" s="246" t="s">
        <v>21</v>
      </c>
      <c r="N107" s="247" t="s">
        <v>44</v>
      </c>
      <c r="O107" s="44"/>
      <c r="P107" s="211">
        <f>O107*H107</f>
        <v>0</v>
      </c>
      <c r="Q107" s="211">
        <v>0.06021</v>
      </c>
      <c r="R107" s="211">
        <f>Q107*H107</f>
        <v>0.48168</v>
      </c>
      <c r="S107" s="211">
        <v>0</v>
      </c>
      <c r="T107" s="212">
        <f>S107*H107</f>
        <v>0</v>
      </c>
      <c r="AR107" s="21" t="s">
        <v>235</v>
      </c>
      <c r="AT107" s="21" t="s">
        <v>232</v>
      </c>
      <c r="AU107" s="21" t="s">
        <v>73</v>
      </c>
      <c r="AY107" s="21" t="s">
        <v>213</v>
      </c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21" t="s">
        <v>80</v>
      </c>
      <c r="BK107" s="213">
        <f>ROUND(I107*H107,2)</f>
        <v>0</v>
      </c>
      <c r="BL107" s="21" t="s">
        <v>212</v>
      </c>
      <c r="BM107" s="21" t="s">
        <v>488</v>
      </c>
    </row>
    <row r="108" s="10" customFormat="1">
      <c r="B108" s="228"/>
      <c r="C108" s="229"/>
      <c r="D108" s="214" t="s">
        <v>217</v>
      </c>
      <c r="E108" s="230" t="s">
        <v>21</v>
      </c>
      <c r="F108" s="231" t="s">
        <v>328</v>
      </c>
      <c r="G108" s="229"/>
      <c r="H108" s="230" t="s">
        <v>21</v>
      </c>
      <c r="I108" s="232"/>
      <c r="J108" s="229"/>
      <c r="K108" s="229"/>
      <c r="L108" s="233"/>
      <c r="M108" s="234"/>
      <c r="N108" s="235"/>
      <c r="O108" s="235"/>
      <c r="P108" s="235"/>
      <c r="Q108" s="235"/>
      <c r="R108" s="235"/>
      <c r="S108" s="235"/>
      <c r="T108" s="236"/>
      <c r="AT108" s="237" t="s">
        <v>217</v>
      </c>
      <c r="AU108" s="237" t="s">
        <v>73</v>
      </c>
      <c r="AV108" s="10" t="s">
        <v>80</v>
      </c>
      <c r="AW108" s="10" t="s">
        <v>37</v>
      </c>
      <c r="AX108" s="10" t="s">
        <v>73</v>
      </c>
      <c r="AY108" s="237" t="s">
        <v>213</v>
      </c>
    </row>
    <row r="109" s="9" customFormat="1">
      <c r="B109" s="217"/>
      <c r="C109" s="218"/>
      <c r="D109" s="214" t="s">
        <v>217</v>
      </c>
      <c r="E109" s="219" t="s">
        <v>21</v>
      </c>
      <c r="F109" s="220" t="s">
        <v>235</v>
      </c>
      <c r="G109" s="218"/>
      <c r="H109" s="221">
        <v>8</v>
      </c>
      <c r="I109" s="222"/>
      <c r="J109" s="218"/>
      <c r="K109" s="218"/>
      <c r="L109" s="223"/>
      <c r="M109" s="224"/>
      <c r="N109" s="225"/>
      <c r="O109" s="225"/>
      <c r="P109" s="225"/>
      <c r="Q109" s="225"/>
      <c r="R109" s="225"/>
      <c r="S109" s="225"/>
      <c r="T109" s="226"/>
      <c r="AT109" s="227" t="s">
        <v>217</v>
      </c>
      <c r="AU109" s="227" t="s">
        <v>73</v>
      </c>
      <c r="AV109" s="9" t="s">
        <v>82</v>
      </c>
      <c r="AW109" s="9" t="s">
        <v>37</v>
      </c>
      <c r="AX109" s="9" t="s">
        <v>80</v>
      </c>
      <c r="AY109" s="227" t="s">
        <v>213</v>
      </c>
    </row>
    <row r="110" s="1" customFormat="1" ht="76.5" customHeight="1">
      <c r="B110" s="43"/>
      <c r="C110" s="202" t="s">
        <v>175</v>
      </c>
      <c r="D110" s="202" t="s">
        <v>207</v>
      </c>
      <c r="E110" s="203" t="s">
        <v>248</v>
      </c>
      <c r="F110" s="204" t="s">
        <v>249</v>
      </c>
      <c r="G110" s="205" t="s">
        <v>250</v>
      </c>
      <c r="H110" s="206">
        <v>3</v>
      </c>
      <c r="I110" s="207"/>
      <c r="J110" s="208">
        <f>ROUND(I110*H110,2)</f>
        <v>0</v>
      </c>
      <c r="K110" s="204" t="s">
        <v>211</v>
      </c>
      <c r="L110" s="69"/>
      <c r="M110" s="209" t="s">
        <v>21</v>
      </c>
      <c r="N110" s="210" t="s">
        <v>44</v>
      </c>
      <c r="O110" s="44"/>
      <c r="P110" s="211">
        <f>O110*H110</f>
        <v>0</v>
      </c>
      <c r="Q110" s="211">
        <v>0</v>
      </c>
      <c r="R110" s="211">
        <f>Q110*H110</f>
        <v>0</v>
      </c>
      <c r="S110" s="211">
        <v>0</v>
      </c>
      <c r="T110" s="212">
        <f>S110*H110</f>
        <v>0</v>
      </c>
      <c r="AR110" s="21" t="s">
        <v>212</v>
      </c>
      <c r="AT110" s="21" t="s">
        <v>207</v>
      </c>
      <c r="AU110" s="21" t="s">
        <v>73</v>
      </c>
      <c r="AY110" s="21" t="s">
        <v>213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21" t="s">
        <v>80</v>
      </c>
      <c r="BK110" s="213">
        <f>ROUND(I110*H110,2)</f>
        <v>0</v>
      </c>
      <c r="BL110" s="21" t="s">
        <v>212</v>
      </c>
      <c r="BM110" s="21" t="s">
        <v>489</v>
      </c>
    </row>
    <row r="111" s="1" customFormat="1">
      <c r="B111" s="43"/>
      <c r="C111" s="71"/>
      <c r="D111" s="214" t="s">
        <v>215</v>
      </c>
      <c r="E111" s="71"/>
      <c r="F111" s="215" t="s">
        <v>252</v>
      </c>
      <c r="G111" s="71"/>
      <c r="H111" s="71"/>
      <c r="I111" s="186"/>
      <c r="J111" s="71"/>
      <c r="K111" s="71"/>
      <c r="L111" s="69"/>
      <c r="M111" s="216"/>
      <c r="N111" s="44"/>
      <c r="O111" s="44"/>
      <c r="P111" s="44"/>
      <c r="Q111" s="44"/>
      <c r="R111" s="44"/>
      <c r="S111" s="44"/>
      <c r="T111" s="92"/>
      <c r="AT111" s="21" t="s">
        <v>215</v>
      </c>
      <c r="AU111" s="21" t="s">
        <v>73</v>
      </c>
    </row>
    <row r="112" s="9" customFormat="1">
      <c r="B112" s="217"/>
      <c r="C112" s="218"/>
      <c r="D112" s="214" t="s">
        <v>217</v>
      </c>
      <c r="E112" s="219" t="s">
        <v>21</v>
      </c>
      <c r="F112" s="220" t="s">
        <v>226</v>
      </c>
      <c r="G112" s="218"/>
      <c r="H112" s="221">
        <v>3</v>
      </c>
      <c r="I112" s="222"/>
      <c r="J112" s="218"/>
      <c r="K112" s="218"/>
      <c r="L112" s="223"/>
      <c r="M112" s="224"/>
      <c r="N112" s="225"/>
      <c r="O112" s="225"/>
      <c r="P112" s="225"/>
      <c r="Q112" s="225"/>
      <c r="R112" s="225"/>
      <c r="S112" s="225"/>
      <c r="T112" s="226"/>
      <c r="AT112" s="227" t="s">
        <v>217</v>
      </c>
      <c r="AU112" s="227" t="s">
        <v>73</v>
      </c>
      <c r="AV112" s="9" t="s">
        <v>82</v>
      </c>
      <c r="AW112" s="9" t="s">
        <v>37</v>
      </c>
      <c r="AX112" s="9" t="s">
        <v>80</v>
      </c>
      <c r="AY112" s="227" t="s">
        <v>213</v>
      </c>
    </row>
    <row r="113" s="1" customFormat="1" ht="76.5" customHeight="1">
      <c r="B113" s="43"/>
      <c r="C113" s="202" t="s">
        <v>265</v>
      </c>
      <c r="D113" s="202" t="s">
        <v>207</v>
      </c>
      <c r="E113" s="203" t="s">
        <v>253</v>
      </c>
      <c r="F113" s="204" t="s">
        <v>254</v>
      </c>
      <c r="G113" s="205" t="s">
        <v>250</v>
      </c>
      <c r="H113" s="206">
        <v>4</v>
      </c>
      <c r="I113" s="207"/>
      <c r="J113" s="208">
        <f>ROUND(I113*H113,2)</f>
        <v>0</v>
      </c>
      <c r="K113" s="204" t="s">
        <v>211</v>
      </c>
      <c r="L113" s="69"/>
      <c r="M113" s="209" t="s">
        <v>21</v>
      </c>
      <c r="N113" s="210" t="s">
        <v>44</v>
      </c>
      <c r="O113" s="44"/>
      <c r="P113" s="211">
        <f>O113*H113</f>
        <v>0</v>
      </c>
      <c r="Q113" s="211">
        <v>0</v>
      </c>
      <c r="R113" s="211">
        <f>Q113*H113</f>
        <v>0</v>
      </c>
      <c r="S113" s="211">
        <v>0</v>
      </c>
      <c r="T113" s="212">
        <f>S113*H113</f>
        <v>0</v>
      </c>
      <c r="AR113" s="21" t="s">
        <v>212</v>
      </c>
      <c r="AT113" s="21" t="s">
        <v>207</v>
      </c>
      <c r="AU113" s="21" t="s">
        <v>73</v>
      </c>
      <c r="AY113" s="21" t="s">
        <v>213</v>
      </c>
      <c r="BE113" s="213">
        <f>IF(N113="základní",J113,0)</f>
        <v>0</v>
      </c>
      <c r="BF113" s="213">
        <f>IF(N113="snížená",J113,0)</f>
        <v>0</v>
      </c>
      <c r="BG113" s="213">
        <f>IF(N113="zákl. přenesená",J113,0)</f>
        <v>0</v>
      </c>
      <c r="BH113" s="213">
        <f>IF(N113="sníž. přenesená",J113,0)</f>
        <v>0</v>
      </c>
      <c r="BI113" s="213">
        <f>IF(N113="nulová",J113,0)</f>
        <v>0</v>
      </c>
      <c r="BJ113" s="21" t="s">
        <v>80</v>
      </c>
      <c r="BK113" s="213">
        <f>ROUND(I113*H113,2)</f>
        <v>0</v>
      </c>
      <c r="BL113" s="21" t="s">
        <v>212</v>
      </c>
      <c r="BM113" s="21" t="s">
        <v>490</v>
      </c>
    </row>
    <row r="114" s="1" customFormat="1">
      <c r="B114" s="43"/>
      <c r="C114" s="71"/>
      <c r="D114" s="214" t="s">
        <v>215</v>
      </c>
      <c r="E114" s="71"/>
      <c r="F114" s="215" t="s">
        <v>252</v>
      </c>
      <c r="G114" s="71"/>
      <c r="H114" s="71"/>
      <c r="I114" s="186"/>
      <c r="J114" s="71"/>
      <c r="K114" s="71"/>
      <c r="L114" s="69"/>
      <c r="M114" s="216"/>
      <c r="N114" s="44"/>
      <c r="O114" s="44"/>
      <c r="P114" s="44"/>
      <c r="Q114" s="44"/>
      <c r="R114" s="44"/>
      <c r="S114" s="44"/>
      <c r="T114" s="92"/>
      <c r="AT114" s="21" t="s">
        <v>215</v>
      </c>
      <c r="AU114" s="21" t="s">
        <v>73</v>
      </c>
    </row>
    <row r="115" s="9" customFormat="1">
      <c r="B115" s="217"/>
      <c r="C115" s="218"/>
      <c r="D115" s="214" t="s">
        <v>217</v>
      </c>
      <c r="E115" s="219" t="s">
        <v>21</v>
      </c>
      <c r="F115" s="220" t="s">
        <v>212</v>
      </c>
      <c r="G115" s="218"/>
      <c r="H115" s="221">
        <v>4</v>
      </c>
      <c r="I115" s="222"/>
      <c r="J115" s="218"/>
      <c r="K115" s="218"/>
      <c r="L115" s="223"/>
      <c r="M115" s="224"/>
      <c r="N115" s="225"/>
      <c r="O115" s="225"/>
      <c r="P115" s="225"/>
      <c r="Q115" s="225"/>
      <c r="R115" s="225"/>
      <c r="S115" s="225"/>
      <c r="T115" s="226"/>
      <c r="AT115" s="227" t="s">
        <v>217</v>
      </c>
      <c r="AU115" s="227" t="s">
        <v>73</v>
      </c>
      <c r="AV115" s="9" t="s">
        <v>82</v>
      </c>
      <c r="AW115" s="9" t="s">
        <v>37</v>
      </c>
      <c r="AX115" s="9" t="s">
        <v>80</v>
      </c>
      <c r="AY115" s="227" t="s">
        <v>213</v>
      </c>
    </row>
    <row r="116" s="1" customFormat="1" ht="76.5" customHeight="1">
      <c r="B116" s="43"/>
      <c r="C116" s="202" t="s">
        <v>270</v>
      </c>
      <c r="D116" s="202" t="s">
        <v>207</v>
      </c>
      <c r="E116" s="203" t="s">
        <v>257</v>
      </c>
      <c r="F116" s="204" t="s">
        <v>258</v>
      </c>
      <c r="G116" s="205" t="s">
        <v>250</v>
      </c>
      <c r="H116" s="206">
        <v>1</v>
      </c>
      <c r="I116" s="207"/>
      <c r="J116" s="208">
        <f>ROUND(I116*H116,2)</f>
        <v>0</v>
      </c>
      <c r="K116" s="204" t="s">
        <v>211</v>
      </c>
      <c r="L116" s="69"/>
      <c r="M116" s="209" t="s">
        <v>21</v>
      </c>
      <c r="N116" s="210" t="s">
        <v>44</v>
      </c>
      <c r="O116" s="44"/>
      <c r="P116" s="211">
        <f>O116*H116</f>
        <v>0</v>
      </c>
      <c r="Q116" s="211">
        <v>0</v>
      </c>
      <c r="R116" s="211">
        <f>Q116*H116</f>
        <v>0</v>
      </c>
      <c r="S116" s="211">
        <v>0</v>
      </c>
      <c r="T116" s="212">
        <f>S116*H116</f>
        <v>0</v>
      </c>
      <c r="AR116" s="21" t="s">
        <v>212</v>
      </c>
      <c r="AT116" s="21" t="s">
        <v>207</v>
      </c>
      <c r="AU116" s="21" t="s">
        <v>73</v>
      </c>
      <c r="AY116" s="21" t="s">
        <v>213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21" t="s">
        <v>80</v>
      </c>
      <c r="BK116" s="213">
        <f>ROUND(I116*H116,2)</f>
        <v>0</v>
      </c>
      <c r="BL116" s="21" t="s">
        <v>212</v>
      </c>
      <c r="BM116" s="21" t="s">
        <v>491</v>
      </c>
    </row>
    <row r="117" s="1" customFormat="1">
      <c r="B117" s="43"/>
      <c r="C117" s="71"/>
      <c r="D117" s="214" t="s">
        <v>215</v>
      </c>
      <c r="E117" s="71"/>
      <c r="F117" s="215" t="s">
        <v>252</v>
      </c>
      <c r="G117" s="71"/>
      <c r="H117" s="71"/>
      <c r="I117" s="186"/>
      <c r="J117" s="71"/>
      <c r="K117" s="71"/>
      <c r="L117" s="69"/>
      <c r="M117" s="216"/>
      <c r="N117" s="44"/>
      <c r="O117" s="44"/>
      <c r="P117" s="44"/>
      <c r="Q117" s="44"/>
      <c r="R117" s="44"/>
      <c r="S117" s="44"/>
      <c r="T117" s="92"/>
      <c r="AT117" s="21" t="s">
        <v>215</v>
      </c>
      <c r="AU117" s="21" t="s">
        <v>73</v>
      </c>
    </row>
    <row r="118" s="9" customFormat="1">
      <c r="B118" s="217"/>
      <c r="C118" s="218"/>
      <c r="D118" s="214" t="s">
        <v>217</v>
      </c>
      <c r="E118" s="219" t="s">
        <v>21</v>
      </c>
      <c r="F118" s="220" t="s">
        <v>80</v>
      </c>
      <c r="G118" s="218"/>
      <c r="H118" s="221">
        <v>1</v>
      </c>
      <c r="I118" s="222"/>
      <c r="J118" s="218"/>
      <c r="K118" s="218"/>
      <c r="L118" s="223"/>
      <c r="M118" s="224"/>
      <c r="N118" s="225"/>
      <c r="O118" s="225"/>
      <c r="P118" s="225"/>
      <c r="Q118" s="225"/>
      <c r="R118" s="225"/>
      <c r="S118" s="225"/>
      <c r="T118" s="226"/>
      <c r="AT118" s="227" t="s">
        <v>217</v>
      </c>
      <c r="AU118" s="227" t="s">
        <v>73</v>
      </c>
      <c r="AV118" s="9" t="s">
        <v>82</v>
      </c>
      <c r="AW118" s="9" t="s">
        <v>37</v>
      </c>
      <c r="AX118" s="9" t="s">
        <v>80</v>
      </c>
      <c r="AY118" s="227" t="s">
        <v>213</v>
      </c>
    </row>
    <row r="119" s="1" customFormat="1" ht="102" customHeight="1">
      <c r="B119" s="43"/>
      <c r="C119" s="202" t="s">
        <v>275</v>
      </c>
      <c r="D119" s="202" t="s">
        <v>207</v>
      </c>
      <c r="E119" s="203" t="s">
        <v>337</v>
      </c>
      <c r="F119" s="204" t="s">
        <v>338</v>
      </c>
      <c r="G119" s="205" t="s">
        <v>250</v>
      </c>
      <c r="H119" s="206">
        <v>3</v>
      </c>
      <c r="I119" s="207"/>
      <c r="J119" s="208">
        <f>ROUND(I119*H119,2)</f>
        <v>0</v>
      </c>
      <c r="K119" s="204" t="s">
        <v>211</v>
      </c>
      <c r="L119" s="69"/>
      <c r="M119" s="209" t="s">
        <v>21</v>
      </c>
      <c r="N119" s="210" t="s">
        <v>44</v>
      </c>
      <c r="O119" s="44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AR119" s="21" t="s">
        <v>212</v>
      </c>
      <c r="AT119" s="21" t="s">
        <v>207</v>
      </c>
      <c r="AU119" s="21" t="s">
        <v>73</v>
      </c>
      <c r="AY119" s="21" t="s">
        <v>213</v>
      </c>
      <c r="BE119" s="213">
        <f>IF(N119="základní",J119,0)</f>
        <v>0</v>
      </c>
      <c r="BF119" s="213">
        <f>IF(N119="snížená",J119,0)</f>
        <v>0</v>
      </c>
      <c r="BG119" s="213">
        <f>IF(N119="zákl. přenesená",J119,0)</f>
        <v>0</v>
      </c>
      <c r="BH119" s="213">
        <f>IF(N119="sníž. přenesená",J119,0)</f>
        <v>0</v>
      </c>
      <c r="BI119" s="213">
        <f>IF(N119="nulová",J119,0)</f>
        <v>0</v>
      </c>
      <c r="BJ119" s="21" t="s">
        <v>80</v>
      </c>
      <c r="BK119" s="213">
        <f>ROUND(I119*H119,2)</f>
        <v>0</v>
      </c>
      <c r="BL119" s="21" t="s">
        <v>212</v>
      </c>
      <c r="BM119" s="21" t="s">
        <v>492</v>
      </c>
    </row>
    <row r="120" s="1" customFormat="1">
      <c r="B120" s="43"/>
      <c r="C120" s="71"/>
      <c r="D120" s="214" t="s">
        <v>215</v>
      </c>
      <c r="E120" s="71"/>
      <c r="F120" s="215" t="s">
        <v>340</v>
      </c>
      <c r="G120" s="71"/>
      <c r="H120" s="71"/>
      <c r="I120" s="186"/>
      <c r="J120" s="71"/>
      <c r="K120" s="71"/>
      <c r="L120" s="69"/>
      <c r="M120" s="216"/>
      <c r="N120" s="44"/>
      <c r="O120" s="44"/>
      <c r="P120" s="44"/>
      <c r="Q120" s="44"/>
      <c r="R120" s="44"/>
      <c r="S120" s="44"/>
      <c r="T120" s="92"/>
      <c r="AT120" s="21" t="s">
        <v>215</v>
      </c>
      <c r="AU120" s="21" t="s">
        <v>73</v>
      </c>
    </row>
    <row r="121" s="9" customFormat="1">
      <c r="B121" s="217"/>
      <c r="C121" s="218"/>
      <c r="D121" s="214" t="s">
        <v>217</v>
      </c>
      <c r="E121" s="219" t="s">
        <v>21</v>
      </c>
      <c r="F121" s="220" t="s">
        <v>226</v>
      </c>
      <c r="G121" s="218"/>
      <c r="H121" s="221">
        <v>3</v>
      </c>
      <c r="I121" s="222"/>
      <c r="J121" s="218"/>
      <c r="K121" s="218"/>
      <c r="L121" s="223"/>
      <c r="M121" s="224"/>
      <c r="N121" s="225"/>
      <c r="O121" s="225"/>
      <c r="P121" s="225"/>
      <c r="Q121" s="225"/>
      <c r="R121" s="225"/>
      <c r="S121" s="225"/>
      <c r="T121" s="226"/>
      <c r="AT121" s="227" t="s">
        <v>217</v>
      </c>
      <c r="AU121" s="227" t="s">
        <v>73</v>
      </c>
      <c r="AV121" s="9" t="s">
        <v>82</v>
      </c>
      <c r="AW121" s="9" t="s">
        <v>37</v>
      </c>
      <c r="AX121" s="9" t="s">
        <v>80</v>
      </c>
      <c r="AY121" s="227" t="s">
        <v>213</v>
      </c>
    </row>
    <row r="122" s="1" customFormat="1" ht="76.5" customHeight="1">
      <c r="B122" s="43"/>
      <c r="C122" s="202" t="s">
        <v>279</v>
      </c>
      <c r="D122" s="202" t="s">
        <v>207</v>
      </c>
      <c r="E122" s="203" t="s">
        <v>260</v>
      </c>
      <c r="F122" s="204" t="s">
        <v>261</v>
      </c>
      <c r="G122" s="205" t="s">
        <v>221</v>
      </c>
      <c r="H122" s="206">
        <v>800</v>
      </c>
      <c r="I122" s="207"/>
      <c r="J122" s="208">
        <f>ROUND(I122*H122,2)</f>
        <v>0</v>
      </c>
      <c r="K122" s="204" t="s">
        <v>211</v>
      </c>
      <c r="L122" s="69"/>
      <c r="M122" s="209" t="s">
        <v>21</v>
      </c>
      <c r="N122" s="210" t="s">
        <v>44</v>
      </c>
      <c r="O122" s="44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AR122" s="21" t="s">
        <v>212</v>
      </c>
      <c r="AT122" s="21" t="s">
        <v>207</v>
      </c>
      <c r="AU122" s="21" t="s">
        <v>73</v>
      </c>
      <c r="AY122" s="21" t="s">
        <v>213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21" t="s">
        <v>80</v>
      </c>
      <c r="BK122" s="213">
        <f>ROUND(I122*H122,2)</f>
        <v>0</v>
      </c>
      <c r="BL122" s="21" t="s">
        <v>212</v>
      </c>
      <c r="BM122" s="21" t="s">
        <v>493</v>
      </c>
    </row>
    <row r="123" s="1" customFormat="1">
      <c r="B123" s="43"/>
      <c r="C123" s="71"/>
      <c r="D123" s="214" t="s">
        <v>215</v>
      </c>
      <c r="E123" s="71"/>
      <c r="F123" s="215" t="s">
        <v>263</v>
      </c>
      <c r="G123" s="71"/>
      <c r="H123" s="71"/>
      <c r="I123" s="186"/>
      <c r="J123" s="71"/>
      <c r="K123" s="71"/>
      <c r="L123" s="69"/>
      <c r="M123" s="216"/>
      <c r="N123" s="44"/>
      <c r="O123" s="44"/>
      <c r="P123" s="44"/>
      <c r="Q123" s="44"/>
      <c r="R123" s="44"/>
      <c r="S123" s="44"/>
      <c r="T123" s="92"/>
      <c r="AT123" s="21" t="s">
        <v>215</v>
      </c>
      <c r="AU123" s="21" t="s">
        <v>73</v>
      </c>
    </row>
    <row r="124" s="9" customFormat="1">
      <c r="B124" s="217"/>
      <c r="C124" s="218"/>
      <c r="D124" s="214" t="s">
        <v>217</v>
      </c>
      <c r="E124" s="219" t="s">
        <v>21</v>
      </c>
      <c r="F124" s="220" t="s">
        <v>342</v>
      </c>
      <c r="G124" s="218"/>
      <c r="H124" s="221">
        <v>800</v>
      </c>
      <c r="I124" s="222"/>
      <c r="J124" s="218"/>
      <c r="K124" s="218"/>
      <c r="L124" s="223"/>
      <c r="M124" s="224"/>
      <c r="N124" s="225"/>
      <c r="O124" s="225"/>
      <c r="P124" s="225"/>
      <c r="Q124" s="225"/>
      <c r="R124" s="225"/>
      <c r="S124" s="225"/>
      <c r="T124" s="226"/>
      <c r="AT124" s="227" t="s">
        <v>217</v>
      </c>
      <c r="AU124" s="227" t="s">
        <v>73</v>
      </c>
      <c r="AV124" s="9" t="s">
        <v>82</v>
      </c>
      <c r="AW124" s="9" t="s">
        <v>37</v>
      </c>
      <c r="AX124" s="9" t="s">
        <v>80</v>
      </c>
      <c r="AY124" s="227" t="s">
        <v>213</v>
      </c>
    </row>
    <row r="125" s="1" customFormat="1" ht="63.75" customHeight="1">
      <c r="B125" s="43"/>
      <c r="C125" s="202" t="s">
        <v>10</v>
      </c>
      <c r="D125" s="202" t="s">
        <v>207</v>
      </c>
      <c r="E125" s="203" t="s">
        <v>266</v>
      </c>
      <c r="F125" s="204" t="s">
        <v>267</v>
      </c>
      <c r="G125" s="205" t="s">
        <v>250</v>
      </c>
      <c r="H125" s="206">
        <v>2</v>
      </c>
      <c r="I125" s="207"/>
      <c r="J125" s="208">
        <f>ROUND(I125*H125,2)</f>
        <v>0</v>
      </c>
      <c r="K125" s="204" t="s">
        <v>211</v>
      </c>
      <c r="L125" s="69"/>
      <c r="M125" s="209" t="s">
        <v>21</v>
      </c>
      <c r="N125" s="210" t="s">
        <v>44</v>
      </c>
      <c r="O125" s="44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AR125" s="21" t="s">
        <v>212</v>
      </c>
      <c r="AT125" s="21" t="s">
        <v>207</v>
      </c>
      <c r="AU125" s="21" t="s">
        <v>73</v>
      </c>
      <c r="AY125" s="21" t="s">
        <v>213</v>
      </c>
      <c r="BE125" s="213">
        <f>IF(N125="základní",J125,0)</f>
        <v>0</v>
      </c>
      <c r="BF125" s="213">
        <f>IF(N125="snížená",J125,0)</f>
        <v>0</v>
      </c>
      <c r="BG125" s="213">
        <f>IF(N125="zákl. přenesená",J125,0)</f>
        <v>0</v>
      </c>
      <c r="BH125" s="213">
        <f>IF(N125="sníž. přenesená",J125,0)</f>
        <v>0</v>
      </c>
      <c r="BI125" s="213">
        <f>IF(N125="nulová",J125,0)</f>
        <v>0</v>
      </c>
      <c r="BJ125" s="21" t="s">
        <v>80</v>
      </c>
      <c r="BK125" s="213">
        <f>ROUND(I125*H125,2)</f>
        <v>0</v>
      </c>
      <c r="BL125" s="21" t="s">
        <v>212</v>
      </c>
      <c r="BM125" s="21" t="s">
        <v>494</v>
      </c>
    </row>
    <row r="126" s="1" customFormat="1">
      <c r="B126" s="43"/>
      <c r="C126" s="71"/>
      <c r="D126" s="214" t="s">
        <v>215</v>
      </c>
      <c r="E126" s="71"/>
      <c r="F126" s="215" t="s">
        <v>269</v>
      </c>
      <c r="G126" s="71"/>
      <c r="H126" s="71"/>
      <c r="I126" s="186"/>
      <c r="J126" s="71"/>
      <c r="K126" s="71"/>
      <c r="L126" s="69"/>
      <c r="M126" s="216"/>
      <c r="N126" s="44"/>
      <c r="O126" s="44"/>
      <c r="P126" s="44"/>
      <c r="Q126" s="44"/>
      <c r="R126" s="44"/>
      <c r="S126" s="44"/>
      <c r="T126" s="92"/>
      <c r="AT126" s="21" t="s">
        <v>215</v>
      </c>
      <c r="AU126" s="21" t="s">
        <v>73</v>
      </c>
    </row>
    <row r="127" s="9" customFormat="1">
      <c r="B127" s="217"/>
      <c r="C127" s="218"/>
      <c r="D127" s="214" t="s">
        <v>217</v>
      </c>
      <c r="E127" s="219" t="s">
        <v>21</v>
      </c>
      <c r="F127" s="220" t="s">
        <v>82</v>
      </c>
      <c r="G127" s="218"/>
      <c r="H127" s="221">
        <v>2</v>
      </c>
      <c r="I127" s="222"/>
      <c r="J127" s="218"/>
      <c r="K127" s="218"/>
      <c r="L127" s="223"/>
      <c r="M127" s="224"/>
      <c r="N127" s="225"/>
      <c r="O127" s="225"/>
      <c r="P127" s="225"/>
      <c r="Q127" s="225"/>
      <c r="R127" s="225"/>
      <c r="S127" s="225"/>
      <c r="T127" s="226"/>
      <c r="AT127" s="227" t="s">
        <v>217</v>
      </c>
      <c r="AU127" s="227" t="s">
        <v>73</v>
      </c>
      <c r="AV127" s="9" t="s">
        <v>82</v>
      </c>
      <c r="AW127" s="9" t="s">
        <v>37</v>
      </c>
      <c r="AX127" s="9" t="s">
        <v>80</v>
      </c>
      <c r="AY127" s="227" t="s">
        <v>213</v>
      </c>
    </row>
    <row r="128" s="1" customFormat="1" ht="16.5" customHeight="1">
      <c r="B128" s="43"/>
      <c r="C128" s="202" t="s">
        <v>290</v>
      </c>
      <c r="D128" s="202" t="s">
        <v>207</v>
      </c>
      <c r="E128" s="203" t="s">
        <v>344</v>
      </c>
      <c r="F128" s="204" t="s">
        <v>345</v>
      </c>
      <c r="G128" s="205" t="s">
        <v>210</v>
      </c>
      <c r="H128" s="206">
        <v>2</v>
      </c>
      <c r="I128" s="207"/>
      <c r="J128" s="208">
        <f>ROUND(I128*H128,2)</f>
        <v>0</v>
      </c>
      <c r="K128" s="204" t="s">
        <v>211</v>
      </c>
      <c r="L128" s="69"/>
      <c r="M128" s="209" t="s">
        <v>21</v>
      </c>
      <c r="N128" s="210" t="s">
        <v>44</v>
      </c>
      <c r="O128" s="44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AR128" s="21" t="s">
        <v>212</v>
      </c>
      <c r="AT128" s="21" t="s">
        <v>207</v>
      </c>
      <c r="AU128" s="21" t="s">
        <v>73</v>
      </c>
      <c r="AY128" s="21" t="s">
        <v>213</v>
      </c>
      <c r="BE128" s="213">
        <f>IF(N128="základní",J128,0)</f>
        <v>0</v>
      </c>
      <c r="BF128" s="213">
        <f>IF(N128="snížená",J128,0)</f>
        <v>0</v>
      </c>
      <c r="BG128" s="213">
        <f>IF(N128="zákl. přenesená",J128,0)</f>
        <v>0</v>
      </c>
      <c r="BH128" s="213">
        <f>IF(N128="sníž. přenesená",J128,0)</f>
        <v>0</v>
      </c>
      <c r="BI128" s="213">
        <f>IF(N128="nulová",J128,0)</f>
        <v>0</v>
      </c>
      <c r="BJ128" s="21" t="s">
        <v>80</v>
      </c>
      <c r="BK128" s="213">
        <f>ROUND(I128*H128,2)</f>
        <v>0</v>
      </c>
      <c r="BL128" s="21" t="s">
        <v>212</v>
      </c>
      <c r="BM128" s="21" t="s">
        <v>495</v>
      </c>
    </row>
    <row r="129" s="10" customFormat="1">
      <c r="B129" s="228"/>
      <c r="C129" s="229"/>
      <c r="D129" s="214" t="s">
        <v>217</v>
      </c>
      <c r="E129" s="230" t="s">
        <v>21</v>
      </c>
      <c r="F129" s="231" t="s">
        <v>347</v>
      </c>
      <c r="G129" s="229"/>
      <c r="H129" s="230" t="s">
        <v>21</v>
      </c>
      <c r="I129" s="232"/>
      <c r="J129" s="229"/>
      <c r="K129" s="229"/>
      <c r="L129" s="233"/>
      <c r="M129" s="234"/>
      <c r="N129" s="235"/>
      <c r="O129" s="235"/>
      <c r="P129" s="235"/>
      <c r="Q129" s="235"/>
      <c r="R129" s="235"/>
      <c r="S129" s="235"/>
      <c r="T129" s="236"/>
      <c r="AT129" s="237" t="s">
        <v>217</v>
      </c>
      <c r="AU129" s="237" t="s">
        <v>73</v>
      </c>
      <c r="AV129" s="10" t="s">
        <v>80</v>
      </c>
      <c r="AW129" s="10" t="s">
        <v>37</v>
      </c>
      <c r="AX129" s="10" t="s">
        <v>73</v>
      </c>
      <c r="AY129" s="237" t="s">
        <v>213</v>
      </c>
    </row>
    <row r="130" s="9" customFormat="1">
      <c r="B130" s="217"/>
      <c r="C130" s="218"/>
      <c r="D130" s="214" t="s">
        <v>217</v>
      </c>
      <c r="E130" s="219" t="s">
        <v>21</v>
      </c>
      <c r="F130" s="220" t="s">
        <v>82</v>
      </c>
      <c r="G130" s="218"/>
      <c r="H130" s="221">
        <v>2</v>
      </c>
      <c r="I130" s="222"/>
      <c r="J130" s="218"/>
      <c r="K130" s="218"/>
      <c r="L130" s="223"/>
      <c r="M130" s="224"/>
      <c r="N130" s="225"/>
      <c r="O130" s="225"/>
      <c r="P130" s="225"/>
      <c r="Q130" s="225"/>
      <c r="R130" s="225"/>
      <c r="S130" s="225"/>
      <c r="T130" s="226"/>
      <c r="AT130" s="227" t="s">
        <v>217</v>
      </c>
      <c r="AU130" s="227" t="s">
        <v>73</v>
      </c>
      <c r="AV130" s="9" t="s">
        <v>82</v>
      </c>
      <c r="AW130" s="9" t="s">
        <v>37</v>
      </c>
      <c r="AX130" s="9" t="s">
        <v>80</v>
      </c>
      <c r="AY130" s="227" t="s">
        <v>213</v>
      </c>
    </row>
    <row r="131" s="1" customFormat="1" ht="25.5" customHeight="1">
      <c r="B131" s="43"/>
      <c r="C131" s="202" t="s">
        <v>295</v>
      </c>
      <c r="D131" s="202" t="s">
        <v>207</v>
      </c>
      <c r="E131" s="203" t="s">
        <v>348</v>
      </c>
      <c r="F131" s="204" t="s">
        <v>349</v>
      </c>
      <c r="G131" s="205" t="s">
        <v>210</v>
      </c>
      <c r="H131" s="206">
        <v>2</v>
      </c>
      <c r="I131" s="207"/>
      <c r="J131" s="208">
        <f>ROUND(I131*H131,2)</f>
        <v>0</v>
      </c>
      <c r="K131" s="204" t="s">
        <v>211</v>
      </c>
      <c r="L131" s="69"/>
      <c r="M131" s="209" t="s">
        <v>21</v>
      </c>
      <c r="N131" s="210" t="s">
        <v>44</v>
      </c>
      <c r="O131" s="44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AR131" s="21" t="s">
        <v>212</v>
      </c>
      <c r="AT131" s="21" t="s">
        <v>207</v>
      </c>
      <c r="AU131" s="21" t="s">
        <v>73</v>
      </c>
      <c r="AY131" s="21" t="s">
        <v>213</v>
      </c>
      <c r="BE131" s="213">
        <f>IF(N131="základní",J131,0)</f>
        <v>0</v>
      </c>
      <c r="BF131" s="213">
        <f>IF(N131="snížená",J131,0)</f>
        <v>0</v>
      </c>
      <c r="BG131" s="213">
        <f>IF(N131="zákl. přenesená",J131,0)</f>
        <v>0</v>
      </c>
      <c r="BH131" s="213">
        <f>IF(N131="sníž. přenesená",J131,0)</f>
        <v>0</v>
      </c>
      <c r="BI131" s="213">
        <f>IF(N131="nulová",J131,0)</f>
        <v>0</v>
      </c>
      <c r="BJ131" s="21" t="s">
        <v>80</v>
      </c>
      <c r="BK131" s="213">
        <f>ROUND(I131*H131,2)</f>
        <v>0</v>
      </c>
      <c r="BL131" s="21" t="s">
        <v>212</v>
      </c>
      <c r="BM131" s="21" t="s">
        <v>496</v>
      </c>
    </row>
    <row r="132" s="10" customFormat="1">
      <c r="B132" s="228"/>
      <c r="C132" s="229"/>
      <c r="D132" s="214" t="s">
        <v>217</v>
      </c>
      <c r="E132" s="230" t="s">
        <v>21</v>
      </c>
      <c r="F132" s="231" t="s">
        <v>347</v>
      </c>
      <c r="G132" s="229"/>
      <c r="H132" s="230" t="s">
        <v>21</v>
      </c>
      <c r="I132" s="232"/>
      <c r="J132" s="229"/>
      <c r="K132" s="229"/>
      <c r="L132" s="233"/>
      <c r="M132" s="234"/>
      <c r="N132" s="235"/>
      <c r="O132" s="235"/>
      <c r="P132" s="235"/>
      <c r="Q132" s="235"/>
      <c r="R132" s="235"/>
      <c r="S132" s="235"/>
      <c r="T132" s="236"/>
      <c r="AT132" s="237" t="s">
        <v>217</v>
      </c>
      <c r="AU132" s="237" t="s">
        <v>73</v>
      </c>
      <c r="AV132" s="10" t="s">
        <v>80</v>
      </c>
      <c r="AW132" s="10" t="s">
        <v>37</v>
      </c>
      <c r="AX132" s="10" t="s">
        <v>73</v>
      </c>
      <c r="AY132" s="237" t="s">
        <v>213</v>
      </c>
    </row>
    <row r="133" s="9" customFormat="1">
      <c r="B133" s="217"/>
      <c r="C133" s="218"/>
      <c r="D133" s="214" t="s">
        <v>217</v>
      </c>
      <c r="E133" s="219" t="s">
        <v>21</v>
      </c>
      <c r="F133" s="220" t="s">
        <v>82</v>
      </c>
      <c r="G133" s="218"/>
      <c r="H133" s="221">
        <v>2</v>
      </c>
      <c r="I133" s="222"/>
      <c r="J133" s="218"/>
      <c r="K133" s="218"/>
      <c r="L133" s="223"/>
      <c r="M133" s="224"/>
      <c r="N133" s="225"/>
      <c r="O133" s="225"/>
      <c r="P133" s="225"/>
      <c r="Q133" s="225"/>
      <c r="R133" s="225"/>
      <c r="S133" s="225"/>
      <c r="T133" s="226"/>
      <c r="AT133" s="227" t="s">
        <v>217</v>
      </c>
      <c r="AU133" s="227" t="s">
        <v>73</v>
      </c>
      <c r="AV133" s="9" t="s">
        <v>82</v>
      </c>
      <c r="AW133" s="9" t="s">
        <v>37</v>
      </c>
      <c r="AX133" s="9" t="s">
        <v>80</v>
      </c>
      <c r="AY133" s="227" t="s">
        <v>213</v>
      </c>
    </row>
    <row r="134" s="1" customFormat="1" ht="38.25" customHeight="1">
      <c r="B134" s="43"/>
      <c r="C134" s="202" t="s">
        <v>274</v>
      </c>
      <c r="D134" s="202" t="s">
        <v>207</v>
      </c>
      <c r="E134" s="203" t="s">
        <v>271</v>
      </c>
      <c r="F134" s="204" t="s">
        <v>272</v>
      </c>
      <c r="G134" s="205" t="s">
        <v>210</v>
      </c>
      <c r="H134" s="206">
        <v>9</v>
      </c>
      <c r="I134" s="207"/>
      <c r="J134" s="208">
        <f>ROUND(I134*H134,2)</f>
        <v>0</v>
      </c>
      <c r="K134" s="204" t="s">
        <v>211</v>
      </c>
      <c r="L134" s="69"/>
      <c r="M134" s="209" t="s">
        <v>21</v>
      </c>
      <c r="N134" s="210" t="s">
        <v>44</v>
      </c>
      <c r="O134" s="44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AR134" s="21" t="s">
        <v>212</v>
      </c>
      <c r="AT134" s="21" t="s">
        <v>207</v>
      </c>
      <c r="AU134" s="21" t="s">
        <v>73</v>
      </c>
      <c r="AY134" s="21" t="s">
        <v>213</v>
      </c>
      <c r="BE134" s="213">
        <f>IF(N134="základní",J134,0)</f>
        <v>0</v>
      </c>
      <c r="BF134" s="213">
        <f>IF(N134="snížená",J134,0)</f>
        <v>0</v>
      </c>
      <c r="BG134" s="213">
        <f>IF(N134="zákl. přenesená",J134,0)</f>
        <v>0</v>
      </c>
      <c r="BH134" s="213">
        <f>IF(N134="sníž. přenesená",J134,0)</f>
        <v>0</v>
      </c>
      <c r="BI134" s="213">
        <f>IF(N134="nulová",J134,0)</f>
        <v>0</v>
      </c>
      <c r="BJ134" s="21" t="s">
        <v>80</v>
      </c>
      <c r="BK134" s="213">
        <f>ROUND(I134*H134,2)</f>
        <v>0</v>
      </c>
      <c r="BL134" s="21" t="s">
        <v>212</v>
      </c>
      <c r="BM134" s="21" t="s">
        <v>497</v>
      </c>
    </row>
    <row r="135" s="9" customFormat="1">
      <c r="B135" s="217"/>
      <c r="C135" s="218"/>
      <c r="D135" s="214" t="s">
        <v>217</v>
      </c>
      <c r="E135" s="219" t="s">
        <v>21</v>
      </c>
      <c r="F135" s="220" t="s">
        <v>256</v>
      </c>
      <c r="G135" s="218"/>
      <c r="H135" s="221">
        <v>9</v>
      </c>
      <c r="I135" s="222"/>
      <c r="J135" s="218"/>
      <c r="K135" s="218"/>
      <c r="L135" s="223"/>
      <c r="M135" s="224"/>
      <c r="N135" s="225"/>
      <c r="O135" s="225"/>
      <c r="P135" s="225"/>
      <c r="Q135" s="225"/>
      <c r="R135" s="225"/>
      <c r="S135" s="225"/>
      <c r="T135" s="226"/>
      <c r="AT135" s="227" t="s">
        <v>217</v>
      </c>
      <c r="AU135" s="227" t="s">
        <v>73</v>
      </c>
      <c r="AV135" s="9" t="s">
        <v>82</v>
      </c>
      <c r="AW135" s="9" t="s">
        <v>37</v>
      </c>
      <c r="AX135" s="9" t="s">
        <v>80</v>
      </c>
      <c r="AY135" s="227" t="s">
        <v>213</v>
      </c>
    </row>
    <row r="136" s="1" customFormat="1" ht="25.5" customHeight="1">
      <c r="B136" s="43"/>
      <c r="C136" s="202" t="s">
        <v>352</v>
      </c>
      <c r="D136" s="202" t="s">
        <v>207</v>
      </c>
      <c r="E136" s="203" t="s">
        <v>276</v>
      </c>
      <c r="F136" s="204" t="s">
        <v>277</v>
      </c>
      <c r="G136" s="205" t="s">
        <v>210</v>
      </c>
      <c r="H136" s="206">
        <v>9</v>
      </c>
      <c r="I136" s="207"/>
      <c r="J136" s="208">
        <f>ROUND(I136*H136,2)</f>
        <v>0</v>
      </c>
      <c r="K136" s="204" t="s">
        <v>211</v>
      </c>
      <c r="L136" s="69"/>
      <c r="M136" s="209" t="s">
        <v>21</v>
      </c>
      <c r="N136" s="210" t="s">
        <v>44</v>
      </c>
      <c r="O136" s="44"/>
      <c r="P136" s="211">
        <f>O136*H136</f>
        <v>0</v>
      </c>
      <c r="Q136" s="211">
        <v>0</v>
      </c>
      <c r="R136" s="211">
        <f>Q136*H136</f>
        <v>0</v>
      </c>
      <c r="S136" s="211">
        <v>0</v>
      </c>
      <c r="T136" s="212">
        <f>S136*H136</f>
        <v>0</v>
      </c>
      <c r="AR136" s="21" t="s">
        <v>212</v>
      </c>
      <c r="AT136" s="21" t="s">
        <v>207</v>
      </c>
      <c r="AU136" s="21" t="s">
        <v>73</v>
      </c>
      <c r="AY136" s="21" t="s">
        <v>213</v>
      </c>
      <c r="BE136" s="213">
        <f>IF(N136="základní",J136,0)</f>
        <v>0</v>
      </c>
      <c r="BF136" s="213">
        <f>IF(N136="snížená",J136,0)</f>
        <v>0</v>
      </c>
      <c r="BG136" s="213">
        <f>IF(N136="zákl. přenesená",J136,0)</f>
        <v>0</v>
      </c>
      <c r="BH136" s="213">
        <f>IF(N136="sníž. přenesená",J136,0)</f>
        <v>0</v>
      </c>
      <c r="BI136" s="213">
        <f>IF(N136="nulová",J136,0)</f>
        <v>0</v>
      </c>
      <c r="BJ136" s="21" t="s">
        <v>80</v>
      </c>
      <c r="BK136" s="213">
        <f>ROUND(I136*H136,2)</f>
        <v>0</v>
      </c>
      <c r="BL136" s="21" t="s">
        <v>212</v>
      </c>
      <c r="BM136" s="21" t="s">
        <v>498</v>
      </c>
    </row>
    <row r="137" s="9" customFormat="1">
      <c r="B137" s="217"/>
      <c r="C137" s="218"/>
      <c r="D137" s="214" t="s">
        <v>217</v>
      </c>
      <c r="E137" s="219" t="s">
        <v>21</v>
      </c>
      <c r="F137" s="220" t="s">
        <v>256</v>
      </c>
      <c r="G137" s="218"/>
      <c r="H137" s="221">
        <v>9</v>
      </c>
      <c r="I137" s="222"/>
      <c r="J137" s="218"/>
      <c r="K137" s="218"/>
      <c r="L137" s="223"/>
      <c r="M137" s="224"/>
      <c r="N137" s="225"/>
      <c r="O137" s="225"/>
      <c r="P137" s="225"/>
      <c r="Q137" s="225"/>
      <c r="R137" s="225"/>
      <c r="S137" s="225"/>
      <c r="T137" s="226"/>
      <c r="AT137" s="227" t="s">
        <v>217</v>
      </c>
      <c r="AU137" s="227" t="s">
        <v>73</v>
      </c>
      <c r="AV137" s="9" t="s">
        <v>82</v>
      </c>
      <c r="AW137" s="9" t="s">
        <v>37</v>
      </c>
      <c r="AX137" s="9" t="s">
        <v>80</v>
      </c>
      <c r="AY137" s="227" t="s">
        <v>213</v>
      </c>
    </row>
    <row r="138" s="1" customFormat="1" ht="38.25" customHeight="1">
      <c r="B138" s="43"/>
      <c r="C138" s="202" t="s">
        <v>354</v>
      </c>
      <c r="D138" s="202" t="s">
        <v>207</v>
      </c>
      <c r="E138" s="203" t="s">
        <v>291</v>
      </c>
      <c r="F138" s="204" t="s">
        <v>292</v>
      </c>
      <c r="G138" s="205" t="s">
        <v>210</v>
      </c>
      <c r="H138" s="206">
        <v>30</v>
      </c>
      <c r="I138" s="207"/>
      <c r="J138" s="208">
        <f>ROUND(I138*H138,2)</f>
        <v>0</v>
      </c>
      <c r="K138" s="204" t="s">
        <v>211</v>
      </c>
      <c r="L138" s="69"/>
      <c r="M138" s="209" t="s">
        <v>21</v>
      </c>
      <c r="N138" s="210" t="s">
        <v>44</v>
      </c>
      <c r="O138" s="44"/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AR138" s="21" t="s">
        <v>212</v>
      </c>
      <c r="AT138" s="21" t="s">
        <v>207</v>
      </c>
      <c r="AU138" s="21" t="s">
        <v>73</v>
      </c>
      <c r="AY138" s="21" t="s">
        <v>213</v>
      </c>
      <c r="BE138" s="213">
        <f>IF(N138="základní",J138,0)</f>
        <v>0</v>
      </c>
      <c r="BF138" s="213">
        <f>IF(N138="snížená",J138,0)</f>
        <v>0</v>
      </c>
      <c r="BG138" s="213">
        <f>IF(N138="zákl. přenesená",J138,0)</f>
        <v>0</v>
      </c>
      <c r="BH138" s="213">
        <f>IF(N138="sníž. přenesená",J138,0)</f>
        <v>0</v>
      </c>
      <c r="BI138" s="213">
        <f>IF(N138="nulová",J138,0)</f>
        <v>0</v>
      </c>
      <c r="BJ138" s="21" t="s">
        <v>80</v>
      </c>
      <c r="BK138" s="213">
        <f>ROUND(I138*H138,2)</f>
        <v>0</v>
      </c>
      <c r="BL138" s="21" t="s">
        <v>212</v>
      </c>
      <c r="BM138" s="21" t="s">
        <v>499</v>
      </c>
    </row>
    <row r="139" s="1" customFormat="1">
      <c r="B139" s="43"/>
      <c r="C139" s="71"/>
      <c r="D139" s="214" t="s">
        <v>215</v>
      </c>
      <c r="E139" s="71"/>
      <c r="F139" s="215" t="s">
        <v>216</v>
      </c>
      <c r="G139" s="71"/>
      <c r="H139" s="71"/>
      <c r="I139" s="186"/>
      <c r="J139" s="71"/>
      <c r="K139" s="71"/>
      <c r="L139" s="69"/>
      <c r="M139" s="216"/>
      <c r="N139" s="44"/>
      <c r="O139" s="44"/>
      <c r="P139" s="44"/>
      <c r="Q139" s="44"/>
      <c r="R139" s="44"/>
      <c r="S139" s="44"/>
      <c r="T139" s="92"/>
      <c r="AT139" s="21" t="s">
        <v>215</v>
      </c>
      <c r="AU139" s="21" t="s">
        <v>73</v>
      </c>
    </row>
    <row r="140" s="9" customFormat="1">
      <c r="B140" s="217"/>
      <c r="C140" s="218"/>
      <c r="D140" s="214" t="s">
        <v>217</v>
      </c>
      <c r="E140" s="219" t="s">
        <v>21</v>
      </c>
      <c r="F140" s="220" t="s">
        <v>356</v>
      </c>
      <c r="G140" s="218"/>
      <c r="H140" s="221">
        <v>30</v>
      </c>
      <c r="I140" s="222"/>
      <c r="J140" s="218"/>
      <c r="K140" s="218"/>
      <c r="L140" s="223"/>
      <c r="M140" s="224"/>
      <c r="N140" s="225"/>
      <c r="O140" s="225"/>
      <c r="P140" s="225"/>
      <c r="Q140" s="225"/>
      <c r="R140" s="225"/>
      <c r="S140" s="225"/>
      <c r="T140" s="226"/>
      <c r="AT140" s="227" t="s">
        <v>217</v>
      </c>
      <c r="AU140" s="227" t="s">
        <v>73</v>
      </c>
      <c r="AV140" s="9" t="s">
        <v>82</v>
      </c>
      <c r="AW140" s="9" t="s">
        <v>37</v>
      </c>
      <c r="AX140" s="9" t="s">
        <v>80</v>
      </c>
      <c r="AY140" s="227" t="s">
        <v>213</v>
      </c>
    </row>
    <row r="141" s="1" customFormat="1" ht="63.75" customHeight="1">
      <c r="B141" s="43"/>
      <c r="C141" s="202" t="s">
        <v>9</v>
      </c>
      <c r="D141" s="202" t="s">
        <v>207</v>
      </c>
      <c r="E141" s="203" t="s">
        <v>296</v>
      </c>
      <c r="F141" s="204" t="s">
        <v>297</v>
      </c>
      <c r="G141" s="205" t="s">
        <v>298</v>
      </c>
      <c r="H141" s="206">
        <v>19.494</v>
      </c>
      <c r="I141" s="207"/>
      <c r="J141" s="208">
        <f>ROUND(I141*H141,2)</f>
        <v>0</v>
      </c>
      <c r="K141" s="204" t="s">
        <v>211</v>
      </c>
      <c r="L141" s="69"/>
      <c r="M141" s="209" t="s">
        <v>21</v>
      </c>
      <c r="N141" s="210" t="s">
        <v>44</v>
      </c>
      <c r="O141" s="44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AR141" s="21" t="s">
        <v>212</v>
      </c>
      <c r="AT141" s="21" t="s">
        <v>207</v>
      </c>
      <c r="AU141" s="21" t="s">
        <v>73</v>
      </c>
      <c r="AY141" s="21" t="s">
        <v>213</v>
      </c>
      <c r="BE141" s="213">
        <f>IF(N141="základní",J141,0)</f>
        <v>0</v>
      </c>
      <c r="BF141" s="213">
        <f>IF(N141="snížená",J141,0)</f>
        <v>0</v>
      </c>
      <c r="BG141" s="213">
        <f>IF(N141="zákl. přenesená",J141,0)</f>
        <v>0</v>
      </c>
      <c r="BH141" s="213">
        <f>IF(N141="sníž. přenesená",J141,0)</f>
        <v>0</v>
      </c>
      <c r="BI141" s="213">
        <f>IF(N141="nulová",J141,0)</f>
        <v>0</v>
      </c>
      <c r="BJ141" s="21" t="s">
        <v>80</v>
      </c>
      <c r="BK141" s="213">
        <f>ROUND(I141*H141,2)</f>
        <v>0</v>
      </c>
      <c r="BL141" s="21" t="s">
        <v>212</v>
      </c>
      <c r="BM141" s="21" t="s">
        <v>500</v>
      </c>
    </row>
    <row r="142" s="1" customFormat="1">
      <c r="B142" s="43"/>
      <c r="C142" s="71"/>
      <c r="D142" s="214" t="s">
        <v>215</v>
      </c>
      <c r="E142" s="71"/>
      <c r="F142" s="215" t="s">
        <v>300</v>
      </c>
      <c r="G142" s="71"/>
      <c r="H142" s="71"/>
      <c r="I142" s="186"/>
      <c r="J142" s="71"/>
      <c r="K142" s="71"/>
      <c r="L142" s="69"/>
      <c r="M142" s="216"/>
      <c r="N142" s="44"/>
      <c r="O142" s="44"/>
      <c r="P142" s="44"/>
      <c r="Q142" s="44"/>
      <c r="R142" s="44"/>
      <c r="S142" s="44"/>
      <c r="T142" s="92"/>
      <c r="AT142" s="21" t="s">
        <v>215</v>
      </c>
      <c r="AU142" s="21" t="s">
        <v>73</v>
      </c>
    </row>
    <row r="143" s="10" customFormat="1">
      <c r="B143" s="228"/>
      <c r="C143" s="229"/>
      <c r="D143" s="214" t="s">
        <v>217</v>
      </c>
      <c r="E143" s="230" t="s">
        <v>21</v>
      </c>
      <c r="F143" s="231" t="s">
        <v>301</v>
      </c>
      <c r="G143" s="229"/>
      <c r="H143" s="230" t="s">
        <v>21</v>
      </c>
      <c r="I143" s="232"/>
      <c r="J143" s="229"/>
      <c r="K143" s="229"/>
      <c r="L143" s="233"/>
      <c r="M143" s="234"/>
      <c r="N143" s="235"/>
      <c r="O143" s="235"/>
      <c r="P143" s="235"/>
      <c r="Q143" s="235"/>
      <c r="R143" s="235"/>
      <c r="S143" s="235"/>
      <c r="T143" s="236"/>
      <c r="AT143" s="237" t="s">
        <v>217</v>
      </c>
      <c r="AU143" s="237" t="s">
        <v>73</v>
      </c>
      <c r="AV143" s="10" t="s">
        <v>80</v>
      </c>
      <c r="AW143" s="10" t="s">
        <v>37</v>
      </c>
      <c r="AX143" s="10" t="s">
        <v>73</v>
      </c>
      <c r="AY143" s="237" t="s">
        <v>213</v>
      </c>
    </row>
    <row r="144" s="9" customFormat="1">
      <c r="B144" s="217"/>
      <c r="C144" s="218"/>
      <c r="D144" s="214" t="s">
        <v>217</v>
      </c>
      <c r="E144" s="219" t="s">
        <v>21</v>
      </c>
      <c r="F144" s="220" t="s">
        <v>358</v>
      </c>
      <c r="G144" s="218"/>
      <c r="H144" s="221">
        <v>19.494</v>
      </c>
      <c r="I144" s="222"/>
      <c r="J144" s="218"/>
      <c r="K144" s="218"/>
      <c r="L144" s="223"/>
      <c r="M144" s="224"/>
      <c r="N144" s="225"/>
      <c r="O144" s="225"/>
      <c r="P144" s="225"/>
      <c r="Q144" s="225"/>
      <c r="R144" s="225"/>
      <c r="S144" s="225"/>
      <c r="T144" s="226"/>
      <c r="AT144" s="227" t="s">
        <v>217</v>
      </c>
      <c r="AU144" s="227" t="s">
        <v>73</v>
      </c>
      <c r="AV144" s="9" t="s">
        <v>82</v>
      </c>
      <c r="AW144" s="9" t="s">
        <v>37</v>
      </c>
      <c r="AX144" s="9" t="s">
        <v>80</v>
      </c>
      <c r="AY144" s="227" t="s">
        <v>213</v>
      </c>
    </row>
    <row r="145" s="1" customFormat="1" ht="153" customHeight="1">
      <c r="B145" s="43"/>
      <c r="C145" s="202" t="s">
        <v>309</v>
      </c>
      <c r="D145" s="202" t="s">
        <v>207</v>
      </c>
      <c r="E145" s="203" t="s">
        <v>303</v>
      </c>
      <c r="F145" s="204" t="s">
        <v>304</v>
      </c>
      <c r="G145" s="205" t="s">
        <v>298</v>
      </c>
      <c r="H145" s="206">
        <v>19.494</v>
      </c>
      <c r="I145" s="207"/>
      <c r="J145" s="208">
        <f>ROUND(I145*H145,2)</f>
        <v>0</v>
      </c>
      <c r="K145" s="204" t="s">
        <v>211</v>
      </c>
      <c r="L145" s="69"/>
      <c r="M145" s="209" t="s">
        <v>21</v>
      </c>
      <c r="N145" s="210" t="s">
        <v>44</v>
      </c>
      <c r="O145" s="44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AR145" s="21" t="s">
        <v>212</v>
      </c>
      <c r="AT145" s="21" t="s">
        <v>207</v>
      </c>
      <c r="AU145" s="21" t="s">
        <v>73</v>
      </c>
      <c r="AY145" s="21" t="s">
        <v>213</v>
      </c>
      <c r="BE145" s="213">
        <f>IF(N145="základní",J145,0)</f>
        <v>0</v>
      </c>
      <c r="BF145" s="213">
        <f>IF(N145="snížená",J145,0)</f>
        <v>0</v>
      </c>
      <c r="BG145" s="213">
        <f>IF(N145="zákl. přenesená",J145,0)</f>
        <v>0</v>
      </c>
      <c r="BH145" s="213">
        <f>IF(N145="sníž. přenesená",J145,0)</f>
        <v>0</v>
      </c>
      <c r="BI145" s="213">
        <f>IF(N145="nulová",J145,0)</f>
        <v>0</v>
      </c>
      <c r="BJ145" s="21" t="s">
        <v>80</v>
      </c>
      <c r="BK145" s="213">
        <f>ROUND(I145*H145,2)</f>
        <v>0</v>
      </c>
      <c r="BL145" s="21" t="s">
        <v>212</v>
      </c>
      <c r="BM145" s="21" t="s">
        <v>501</v>
      </c>
    </row>
    <row r="146" s="1" customFormat="1">
      <c r="B146" s="43"/>
      <c r="C146" s="71"/>
      <c r="D146" s="214" t="s">
        <v>215</v>
      </c>
      <c r="E146" s="71"/>
      <c r="F146" s="215" t="s">
        <v>306</v>
      </c>
      <c r="G146" s="71"/>
      <c r="H146" s="71"/>
      <c r="I146" s="186"/>
      <c r="J146" s="71"/>
      <c r="K146" s="71"/>
      <c r="L146" s="69"/>
      <c r="M146" s="216"/>
      <c r="N146" s="44"/>
      <c r="O146" s="44"/>
      <c r="P146" s="44"/>
      <c r="Q146" s="44"/>
      <c r="R146" s="44"/>
      <c r="S146" s="44"/>
      <c r="T146" s="92"/>
      <c r="AT146" s="21" t="s">
        <v>215</v>
      </c>
      <c r="AU146" s="21" t="s">
        <v>73</v>
      </c>
    </row>
    <row r="147" s="10" customFormat="1">
      <c r="B147" s="228"/>
      <c r="C147" s="229"/>
      <c r="D147" s="214" t="s">
        <v>217</v>
      </c>
      <c r="E147" s="230" t="s">
        <v>21</v>
      </c>
      <c r="F147" s="231" t="s">
        <v>301</v>
      </c>
      <c r="G147" s="229"/>
      <c r="H147" s="230" t="s">
        <v>21</v>
      </c>
      <c r="I147" s="232"/>
      <c r="J147" s="229"/>
      <c r="K147" s="229"/>
      <c r="L147" s="233"/>
      <c r="M147" s="234"/>
      <c r="N147" s="235"/>
      <c r="O147" s="235"/>
      <c r="P147" s="235"/>
      <c r="Q147" s="235"/>
      <c r="R147" s="235"/>
      <c r="S147" s="235"/>
      <c r="T147" s="236"/>
      <c r="AT147" s="237" t="s">
        <v>217</v>
      </c>
      <c r="AU147" s="237" t="s">
        <v>73</v>
      </c>
      <c r="AV147" s="10" t="s">
        <v>80</v>
      </c>
      <c r="AW147" s="10" t="s">
        <v>37</v>
      </c>
      <c r="AX147" s="10" t="s">
        <v>73</v>
      </c>
      <c r="AY147" s="237" t="s">
        <v>213</v>
      </c>
    </row>
    <row r="148" s="9" customFormat="1">
      <c r="B148" s="217"/>
      <c r="C148" s="218"/>
      <c r="D148" s="214" t="s">
        <v>217</v>
      </c>
      <c r="E148" s="219" t="s">
        <v>21</v>
      </c>
      <c r="F148" s="220" t="s">
        <v>358</v>
      </c>
      <c r="G148" s="218"/>
      <c r="H148" s="221">
        <v>19.494</v>
      </c>
      <c r="I148" s="222"/>
      <c r="J148" s="218"/>
      <c r="K148" s="218"/>
      <c r="L148" s="223"/>
      <c r="M148" s="248"/>
      <c r="N148" s="249"/>
      <c r="O148" s="249"/>
      <c r="P148" s="249"/>
      <c r="Q148" s="249"/>
      <c r="R148" s="249"/>
      <c r="S148" s="249"/>
      <c r="T148" s="250"/>
      <c r="AT148" s="227" t="s">
        <v>217</v>
      </c>
      <c r="AU148" s="227" t="s">
        <v>73</v>
      </c>
      <c r="AV148" s="9" t="s">
        <v>82</v>
      </c>
      <c r="AW148" s="9" t="s">
        <v>37</v>
      </c>
      <c r="AX148" s="9" t="s">
        <v>80</v>
      </c>
      <c r="AY148" s="227" t="s">
        <v>213</v>
      </c>
    </row>
    <row r="149" s="1" customFormat="1" ht="6.96" customHeight="1">
      <c r="B149" s="64"/>
      <c r="C149" s="65"/>
      <c r="D149" s="65"/>
      <c r="E149" s="65"/>
      <c r="F149" s="65"/>
      <c r="G149" s="65"/>
      <c r="H149" s="65"/>
      <c r="I149" s="175"/>
      <c r="J149" s="65"/>
      <c r="K149" s="65"/>
      <c r="L149" s="69"/>
    </row>
  </sheetData>
  <sheetProtection sheet="1" autoFilter="0" formatColumns="0" formatRows="0" objects="1" scenarios="1" spinCount="100000" saltValue="4yojLqoYTCTWuyBFsZtug5AErJweN8X6xITkVk8yKV8ESyZoVG5M5yo/0TvMlMbvW1FffyvaAsk8HysDfAY+rA==" hashValue="UN+8FYLhVS/t7zHyPlPsObn50FbcActANmflgRfJE5nWPVkMmHDSMomhuqqzihQvtAPc6TRkcu47P2lO0ENDLg==" algorithmName="SHA-512" password="CC35"/>
  <autoFilter ref="C81:K148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0:H70"/>
    <mergeCell ref="E72:H72"/>
    <mergeCell ref="E74:H74"/>
    <mergeCell ref="G1:H1"/>
    <mergeCell ref="L2:V2"/>
  </mergeCells>
  <hyperlinks>
    <hyperlink ref="F1:G1" location="C2" display="1) Krycí list soupisu"/>
    <hyperlink ref="G1:H1" location="C58" display="2) Rekapitulace"/>
    <hyperlink ref="J1" location="C81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8"/>
      <c r="B1" s="146"/>
      <c r="C1" s="146"/>
      <c r="D1" s="147" t="s">
        <v>1</v>
      </c>
      <c r="E1" s="146"/>
      <c r="F1" s="148" t="s">
        <v>178</v>
      </c>
      <c r="G1" s="148" t="s">
        <v>179</v>
      </c>
      <c r="H1" s="148"/>
      <c r="I1" s="149"/>
      <c r="J1" s="148" t="s">
        <v>180</v>
      </c>
      <c r="K1" s="147" t="s">
        <v>181</v>
      </c>
      <c r="L1" s="148" t="s">
        <v>182</v>
      </c>
      <c r="M1" s="148"/>
      <c r="N1" s="148"/>
      <c r="O1" s="148"/>
      <c r="P1" s="148"/>
      <c r="Q1" s="148"/>
      <c r="R1" s="148"/>
      <c r="S1" s="148"/>
      <c r="T1" s="14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ht="36.96" customHeight="1">
      <c r="L2"/>
      <c r="AT2" s="21" t="s">
        <v>111</v>
      </c>
    </row>
    <row r="3" ht="6.96" customHeight="1">
      <c r="B3" s="22"/>
      <c r="C3" s="23"/>
      <c r="D3" s="23"/>
      <c r="E3" s="23"/>
      <c r="F3" s="23"/>
      <c r="G3" s="23"/>
      <c r="H3" s="23"/>
      <c r="I3" s="150"/>
      <c r="J3" s="23"/>
      <c r="K3" s="24"/>
      <c r="AT3" s="21" t="s">
        <v>82</v>
      </c>
    </row>
    <row r="4" ht="36.96" customHeight="1">
      <c r="B4" s="25"/>
      <c r="C4" s="26"/>
      <c r="D4" s="27" t="s">
        <v>183</v>
      </c>
      <c r="E4" s="26"/>
      <c r="F4" s="26"/>
      <c r="G4" s="26"/>
      <c r="H4" s="26"/>
      <c r="I4" s="151"/>
      <c r="J4" s="26"/>
      <c r="K4" s="28"/>
      <c r="M4" s="29" t="s">
        <v>12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51"/>
      <c r="J5" s="26"/>
      <c r="K5" s="28"/>
    </row>
    <row r="6">
      <c r="B6" s="25"/>
      <c r="C6" s="26"/>
      <c r="D6" s="37" t="s">
        <v>18</v>
      </c>
      <c r="E6" s="26"/>
      <c r="F6" s="26"/>
      <c r="G6" s="26"/>
      <c r="H6" s="26"/>
      <c r="I6" s="151"/>
      <c r="J6" s="26"/>
      <c r="K6" s="28"/>
    </row>
    <row r="7" ht="16.5" customHeight="1">
      <c r="B7" s="25"/>
      <c r="C7" s="26"/>
      <c r="D7" s="26"/>
      <c r="E7" s="152" t="str">
        <f>'Rekapitulace zakázky'!K6</f>
        <v>Výměna kolejnic u ST Ústí n.L. v úseku Mělník - Děčín východ a navazujících tratích</v>
      </c>
      <c r="F7" s="37"/>
      <c r="G7" s="37"/>
      <c r="H7" s="37"/>
      <c r="I7" s="151"/>
      <c r="J7" s="26"/>
      <c r="K7" s="28"/>
    </row>
    <row r="8">
      <c r="B8" s="25"/>
      <c r="C8" s="26"/>
      <c r="D8" s="37" t="s">
        <v>184</v>
      </c>
      <c r="E8" s="26"/>
      <c r="F8" s="26"/>
      <c r="G8" s="26"/>
      <c r="H8" s="26"/>
      <c r="I8" s="151"/>
      <c r="J8" s="26"/>
      <c r="K8" s="28"/>
    </row>
    <row r="9" s="1" customFormat="1" ht="16.5" customHeight="1">
      <c r="B9" s="43"/>
      <c r="C9" s="44"/>
      <c r="D9" s="44"/>
      <c r="E9" s="152" t="s">
        <v>502</v>
      </c>
      <c r="F9" s="44"/>
      <c r="G9" s="44"/>
      <c r="H9" s="44"/>
      <c r="I9" s="153"/>
      <c r="J9" s="44"/>
      <c r="K9" s="48"/>
    </row>
    <row r="10" s="1" customFormat="1">
      <c r="B10" s="43"/>
      <c r="C10" s="44"/>
      <c r="D10" s="37" t="s">
        <v>186</v>
      </c>
      <c r="E10" s="44"/>
      <c r="F10" s="44"/>
      <c r="G10" s="44"/>
      <c r="H10" s="44"/>
      <c r="I10" s="153"/>
      <c r="J10" s="44"/>
      <c r="K10" s="48"/>
    </row>
    <row r="11" s="1" customFormat="1" ht="36.96" customHeight="1">
      <c r="B11" s="43"/>
      <c r="C11" s="44"/>
      <c r="D11" s="44"/>
      <c r="E11" s="154" t="s">
        <v>503</v>
      </c>
      <c r="F11" s="44"/>
      <c r="G11" s="44"/>
      <c r="H11" s="44"/>
      <c r="I11" s="153"/>
      <c r="J11" s="44"/>
      <c r="K11" s="48"/>
    </row>
    <row r="12" s="1" customFormat="1">
      <c r="B12" s="43"/>
      <c r="C12" s="44"/>
      <c r="D12" s="44"/>
      <c r="E12" s="44"/>
      <c r="F12" s="44"/>
      <c r="G12" s="44"/>
      <c r="H12" s="44"/>
      <c r="I12" s="153"/>
      <c r="J12" s="44"/>
      <c r="K12" s="48"/>
    </row>
    <row r="13" s="1" customFormat="1" ht="14.4" customHeight="1">
      <c r="B13" s="43"/>
      <c r="C13" s="44"/>
      <c r="D13" s="37" t="s">
        <v>20</v>
      </c>
      <c r="E13" s="44"/>
      <c r="F13" s="32" t="s">
        <v>21</v>
      </c>
      <c r="G13" s="44"/>
      <c r="H13" s="44"/>
      <c r="I13" s="155" t="s">
        <v>22</v>
      </c>
      <c r="J13" s="32" t="s">
        <v>21</v>
      </c>
      <c r="K13" s="48"/>
    </row>
    <row r="14" s="1" customFormat="1" ht="14.4" customHeight="1">
      <c r="B14" s="43"/>
      <c r="C14" s="44"/>
      <c r="D14" s="37" t="s">
        <v>23</v>
      </c>
      <c r="E14" s="44"/>
      <c r="F14" s="32" t="s">
        <v>24</v>
      </c>
      <c r="G14" s="44"/>
      <c r="H14" s="44"/>
      <c r="I14" s="155" t="s">
        <v>25</v>
      </c>
      <c r="J14" s="156" t="str">
        <f>'Rekapitulace zakázky'!AN8</f>
        <v>17. 10. 2018</v>
      </c>
      <c r="K14" s="48"/>
    </row>
    <row r="15" s="1" customFormat="1" ht="10.8" customHeight="1">
      <c r="B15" s="43"/>
      <c r="C15" s="44"/>
      <c r="D15" s="44"/>
      <c r="E15" s="44"/>
      <c r="F15" s="44"/>
      <c r="G15" s="44"/>
      <c r="H15" s="44"/>
      <c r="I15" s="153"/>
      <c r="J15" s="44"/>
      <c r="K15" s="48"/>
    </row>
    <row r="16" s="1" customFormat="1" ht="14.4" customHeight="1">
      <c r="B16" s="43"/>
      <c r="C16" s="44"/>
      <c r="D16" s="37" t="s">
        <v>27</v>
      </c>
      <c r="E16" s="44"/>
      <c r="F16" s="44"/>
      <c r="G16" s="44"/>
      <c r="H16" s="44"/>
      <c r="I16" s="155" t="s">
        <v>28</v>
      </c>
      <c r="J16" s="32" t="s">
        <v>29</v>
      </c>
      <c r="K16" s="48"/>
    </row>
    <row r="17" s="1" customFormat="1" ht="18" customHeight="1">
      <c r="B17" s="43"/>
      <c r="C17" s="44"/>
      <c r="D17" s="44"/>
      <c r="E17" s="32" t="s">
        <v>30</v>
      </c>
      <c r="F17" s="44"/>
      <c r="G17" s="44"/>
      <c r="H17" s="44"/>
      <c r="I17" s="155" t="s">
        <v>31</v>
      </c>
      <c r="J17" s="32" t="s">
        <v>32</v>
      </c>
      <c r="K17" s="48"/>
    </row>
    <row r="18" s="1" customFormat="1" ht="6.96" customHeight="1">
      <c r="B18" s="43"/>
      <c r="C18" s="44"/>
      <c r="D18" s="44"/>
      <c r="E18" s="44"/>
      <c r="F18" s="44"/>
      <c r="G18" s="44"/>
      <c r="H18" s="44"/>
      <c r="I18" s="153"/>
      <c r="J18" s="44"/>
      <c r="K18" s="48"/>
    </row>
    <row r="19" s="1" customFormat="1" ht="14.4" customHeight="1">
      <c r="B19" s="43"/>
      <c r="C19" s="44"/>
      <c r="D19" s="37" t="s">
        <v>33</v>
      </c>
      <c r="E19" s="44"/>
      <c r="F19" s="44"/>
      <c r="G19" s="44"/>
      <c r="H19" s="44"/>
      <c r="I19" s="155" t="s">
        <v>28</v>
      </c>
      <c r="J19" s="32" t="str">
        <f>IF('Rekapitulace zakázky'!AN13="Vyplň údaj","",IF('Rekapitulace zakázky'!AN13="","",'Rekapitulace zakázky'!AN13))</f>
        <v/>
      </c>
      <c r="K19" s="48"/>
    </row>
    <row r="20" s="1" customFormat="1" ht="18" customHeight="1">
      <c r="B20" s="43"/>
      <c r="C20" s="44"/>
      <c r="D20" s="44"/>
      <c r="E20" s="32" t="str">
        <f>IF('Rekapitulace zakázky'!E14="Vyplň údaj","",IF('Rekapitulace zakázky'!E14="","",'Rekapitulace zakázky'!E14))</f>
        <v/>
      </c>
      <c r="F20" s="44"/>
      <c r="G20" s="44"/>
      <c r="H20" s="44"/>
      <c r="I20" s="155" t="s">
        <v>31</v>
      </c>
      <c r="J20" s="32" t="str">
        <f>IF('Rekapitulace zakázky'!AN14="Vyplň údaj","",IF('Rekapitulace zakázky'!AN14="","",'Rekapitulace zakázky'!AN14))</f>
        <v/>
      </c>
      <c r="K20" s="48"/>
    </row>
    <row r="21" s="1" customFormat="1" ht="6.96" customHeight="1">
      <c r="B21" s="43"/>
      <c r="C21" s="44"/>
      <c r="D21" s="44"/>
      <c r="E21" s="44"/>
      <c r="F21" s="44"/>
      <c r="G21" s="44"/>
      <c r="H21" s="44"/>
      <c r="I21" s="153"/>
      <c r="J21" s="44"/>
      <c r="K21" s="48"/>
    </row>
    <row r="22" s="1" customFormat="1" ht="14.4" customHeight="1">
      <c r="B22" s="43"/>
      <c r="C22" s="44"/>
      <c r="D22" s="37" t="s">
        <v>35</v>
      </c>
      <c r="E22" s="44"/>
      <c r="F22" s="44"/>
      <c r="G22" s="44"/>
      <c r="H22" s="44"/>
      <c r="I22" s="155" t="s">
        <v>28</v>
      </c>
      <c r="J22" s="32" t="str">
        <f>IF('Rekapitulace zakázky'!AN16="","",'Rekapitulace zakázky'!AN16)</f>
        <v/>
      </c>
      <c r="K22" s="48"/>
    </row>
    <row r="23" s="1" customFormat="1" ht="18" customHeight="1">
      <c r="B23" s="43"/>
      <c r="C23" s="44"/>
      <c r="D23" s="44"/>
      <c r="E23" s="32" t="str">
        <f>IF('Rekapitulace zakázky'!E17="","",'Rekapitulace zakázky'!E17)</f>
        <v xml:space="preserve"> </v>
      </c>
      <c r="F23" s="44"/>
      <c r="G23" s="44"/>
      <c r="H23" s="44"/>
      <c r="I23" s="155" t="s">
        <v>31</v>
      </c>
      <c r="J23" s="32" t="str">
        <f>IF('Rekapitulace zakázky'!AN17="","",'Rekapitulace zakázky'!AN17)</f>
        <v/>
      </c>
      <c r="K23" s="48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153"/>
      <c r="J24" s="44"/>
      <c r="K24" s="48"/>
    </row>
    <row r="25" s="1" customFormat="1" ht="14.4" customHeight="1">
      <c r="B25" s="43"/>
      <c r="C25" s="44"/>
      <c r="D25" s="37" t="s">
        <v>38</v>
      </c>
      <c r="E25" s="44"/>
      <c r="F25" s="44"/>
      <c r="G25" s="44"/>
      <c r="H25" s="44"/>
      <c r="I25" s="153"/>
      <c r="J25" s="44"/>
      <c r="K25" s="48"/>
    </row>
    <row r="26" s="7" customFormat="1" ht="16.5" customHeight="1">
      <c r="B26" s="157"/>
      <c r="C26" s="158"/>
      <c r="D26" s="158"/>
      <c r="E26" s="41" t="s">
        <v>21</v>
      </c>
      <c r="F26" s="41"/>
      <c r="G26" s="41"/>
      <c r="H26" s="41"/>
      <c r="I26" s="159"/>
      <c r="J26" s="158"/>
      <c r="K26" s="160"/>
    </row>
    <row r="27" s="1" customFormat="1" ht="6.96" customHeight="1">
      <c r="B27" s="43"/>
      <c r="C27" s="44"/>
      <c r="D27" s="44"/>
      <c r="E27" s="44"/>
      <c r="F27" s="44"/>
      <c r="G27" s="44"/>
      <c r="H27" s="44"/>
      <c r="I27" s="153"/>
      <c r="J27" s="44"/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61"/>
      <c r="J28" s="103"/>
      <c r="K28" s="162"/>
    </row>
    <row r="29" s="1" customFormat="1" ht="25.44" customHeight="1">
      <c r="B29" s="43"/>
      <c r="C29" s="44"/>
      <c r="D29" s="163" t="s">
        <v>39</v>
      </c>
      <c r="E29" s="44"/>
      <c r="F29" s="44"/>
      <c r="G29" s="44"/>
      <c r="H29" s="44"/>
      <c r="I29" s="153"/>
      <c r="J29" s="164">
        <f>ROUND(J82,2)</f>
        <v>0</v>
      </c>
      <c r="K29" s="48"/>
    </row>
    <row r="30" s="1" customFormat="1" ht="6.96" customHeight="1">
      <c r="B30" s="43"/>
      <c r="C30" s="44"/>
      <c r="D30" s="103"/>
      <c r="E30" s="103"/>
      <c r="F30" s="103"/>
      <c r="G30" s="103"/>
      <c r="H30" s="103"/>
      <c r="I30" s="161"/>
      <c r="J30" s="103"/>
      <c r="K30" s="162"/>
    </row>
    <row r="31" s="1" customFormat="1" ht="14.4" customHeight="1">
      <c r="B31" s="43"/>
      <c r="C31" s="44"/>
      <c r="D31" s="44"/>
      <c r="E31" s="44"/>
      <c r="F31" s="49" t="s">
        <v>41</v>
      </c>
      <c r="G31" s="44"/>
      <c r="H31" s="44"/>
      <c r="I31" s="165" t="s">
        <v>40</v>
      </c>
      <c r="J31" s="49" t="s">
        <v>42</v>
      </c>
      <c r="K31" s="48"/>
    </row>
    <row r="32" s="1" customFormat="1" ht="14.4" customHeight="1">
      <c r="B32" s="43"/>
      <c r="C32" s="44"/>
      <c r="D32" s="52" t="s">
        <v>43</v>
      </c>
      <c r="E32" s="52" t="s">
        <v>44</v>
      </c>
      <c r="F32" s="166">
        <f>ROUND(SUM(BE82:BE159), 2)</f>
        <v>0</v>
      </c>
      <c r="G32" s="44"/>
      <c r="H32" s="44"/>
      <c r="I32" s="167">
        <v>0.20999999999999999</v>
      </c>
      <c r="J32" s="166">
        <f>ROUND(ROUND((SUM(BE82:BE159)), 2)*I32, 2)</f>
        <v>0</v>
      </c>
      <c r="K32" s="48"/>
    </row>
    <row r="33" s="1" customFormat="1" ht="14.4" customHeight="1">
      <c r="B33" s="43"/>
      <c r="C33" s="44"/>
      <c r="D33" s="44"/>
      <c r="E33" s="52" t="s">
        <v>45</v>
      </c>
      <c r="F33" s="166">
        <f>ROUND(SUM(BF82:BF159), 2)</f>
        <v>0</v>
      </c>
      <c r="G33" s="44"/>
      <c r="H33" s="44"/>
      <c r="I33" s="167">
        <v>0.14999999999999999</v>
      </c>
      <c r="J33" s="166">
        <f>ROUND(ROUND((SUM(BF82:BF159)), 2)*I33, 2)</f>
        <v>0</v>
      </c>
      <c r="K33" s="48"/>
    </row>
    <row r="34" hidden="1" s="1" customFormat="1" ht="14.4" customHeight="1">
      <c r="B34" s="43"/>
      <c r="C34" s="44"/>
      <c r="D34" s="44"/>
      <c r="E34" s="52" t="s">
        <v>46</v>
      </c>
      <c r="F34" s="166">
        <f>ROUND(SUM(BG82:BG159), 2)</f>
        <v>0</v>
      </c>
      <c r="G34" s="44"/>
      <c r="H34" s="44"/>
      <c r="I34" s="167">
        <v>0.20999999999999999</v>
      </c>
      <c r="J34" s="166">
        <v>0</v>
      </c>
      <c r="K34" s="48"/>
    </row>
    <row r="35" hidden="1" s="1" customFormat="1" ht="14.4" customHeight="1">
      <c r="B35" s="43"/>
      <c r="C35" s="44"/>
      <c r="D35" s="44"/>
      <c r="E35" s="52" t="s">
        <v>47</v>
      </c>
      <c r="F35" s="166">
        <f>ROUND(SUM(BH82:BH159), 2)</f>
        <v>0</v>
      </c>
      <c r="G35" s="44"/>
      <c r="H35" s="44"/>
      <c r="I35" s="167">
        <v>0.14999999999999999</v>
      </c>
      <c r="J35" s="166">
        <v>0</v>
      </c>
      <c r="K35" s="48"/>
    </row>
    <row r="36" hidden="1" s="1" customFormat="1" ht="14.4" customHeight="1">
      <c r="B36" s="43"/>
      <c r="C36" s="44"/>
      <c r="D36" s="44"/>
      <c r="E36" s="52" t="s">
        <v>48</v>
      </c>
      <c r="F36" s="166">
        <f>ROUND(SUM(BI82:BI159), 2)</f>
        <v>0</v>
      </c>
      <c r="G36" s="44"/>
      <c r="H36" s="44"/>
      <c r="I36" s="167">
        <v>0</v>
      </c>
      <c r="J36" s="166">
        <v>0</v>
      </c>
      <c r="K36" s="4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153"/>
      <c r="J37" s="44"/>
      <c r="K37" s="48"/>
    </row>
    <row r="38" s="1" customFormat="1" ht="25.44" customHeight="1">
      <c r="B38" s="43"/>
      <c r="C38" s="168"/>
      <c r="D38" s="169" t="s">
        <v>49</v>
      </c>
      <c r="E38" s="95"/>
      <c r="F38" s="95"/>
      <c r="G38" s="170" t="s">
        <v>50</v>
      </c>
      <c r="H38" s="171" t="s">
        <v>51</v>
      </c>
      <c r="I38" s="172"/>
      <c r="J38" s="173">
        <f>SUM(J29:J36)</f>
        <v>0</v>
      </c>
      <c r="K38" s="174"/>
    </row>
    <row r="39" s="1" customFormat="1" ht="14.4" customHeight="1">
      <c r="B39" s="64"/>
      <c r="C39" s="65"/>
      <c r="D39" s="65"/>
      <c r="E39" s="65"/>
      <c r="F39" s="65"/>
      <c r="G39" s="65"/>
      <c r="H39" s="65"/>
      <c r="I39" s="175"/>
      <c r="J39" s="65"/>
      <c r="K39" s="66"/>
    </row>
    <row r="43" s="1" customFormat="1" ht="6.96" customHeight="1">
      <c r="B43" s="176"/>
      <c r="C43" s="177"/>
      <c r="D43" s="177"/>
      <c r="E43" s="177"/>
      <c r="F43" s="177"/>
      <c r="G43" s="177"/>
      <c r="H43" s="177"/>
      <c r="I43" s="178"/>
      <c r="J43" s="177"/>
      <c r="K43" s="179"/>
    </row>
    <row r="44" s="1" customFormat="1" ht="36.96" customHeight="1">
      <c r="B44" s="43"/>
      <c r="C44" s="27" t="s">
        <v>188</v>
      </c>
      <c r="D44" s="44"/>
      <c r="E44" s="44"/>
      <c r="F44" s="44"/>
      <c r="G44" s="44"/>
      <c r="H44" s="44"/>
      <c r="I44" s="153"/>
      <c r="J44" s="44"/>
      <c r="K44" s="48"/>
    </row>
    <row r="45" s="1" customFormat="1" ht="6.96" customHeight="1">
      <c r="B45" s="43"/>
      <c r="C45" s="44"/>
      <c r="D45" s="44"/>
      <c r="E45" s="44"/>
      <c r="F45" s="44"/>
      <c r="G45" s="44"/>
      <c r="H45" s="44"/>
      <c r="I45" s="153"/>
      <c r="J45" s="44"/>
      <c r="K45" s="48"/>
    </row>
    <row r="46" s="1" customFormat="1" ht="14.4" customHeight="1">
      <c r="B46" s="43"/>
      <c r="C46" s="37" t="s">
        <v>18</v>
      </c>
      <c r="D46" s="44"/>
      <c r="E46" s="44"/>
      <c r="F46" s="44"/>
      <c r="G46" s="44"/>
      <c r="H46" s="44"/>
      <c r="I46" s="153"/>
      <c r="J46" s="44"/>
      <c r="K46" s="48"/>
    </row>
    <row r="47" s="1" customFormat="1" ht="16.5" customHeight="1">
      <c r="B47" s="43"/>
      <c r="C47" s="44"/>
      <c r="D47" s="44"/>
      <c r="E47" s="152" t="str">
        <f>E7</f>
        <v>Výměna kolejnic u ST Ústí n.L. v úseku Mělník - Děčín východ a navazujících tratích</v>
      </c>
      <c r="F47" s="37"/>
      <c r="G47" s="37"/>
      <c r="H47" s="37"/>
      <c r="I47" s="153"/>
      <c r="J47" s="44"/>
      <c r="K47" s="48"/>
    </row>
    <row r="48">
      <c r="B48" s="25"/>
      <c r="C48" s="37" t="s">
        <v>184</v>
      </c>
      <c r="D48" s="26"/>
      <c r="E48" s="26"/>
      <c r="F48" s="26"/>
      <c r="G48" s="26"/>
      <c r="H48" s="26"/>
      <c r="I48" s="151"/>
      <c r="J48" s="26"/>
      <c r="K48" s="28"/>
    </row>
    <row r="49" s="1" customFormat="1" ht="16.5" customHeight="1">
      <c r="B49" s="43"/>
      <c r="C49" s="44"/>
      <c r="D49" s="44"/>
      <c r="E49" s="152" t="s">
        <v>502</v>
      </c>
      <c r="F49" s="44"/>
      <c r="G49" s="44"/>
      <c r="H49" s="44"/>
      <c r="I49" s="153"/>
      <c r="J49" s="44"/>
      <c r="K49" s="48"/>
    </row>
    <row r="50" s="1" customFormat="1" ht="14.4" customHeight="1">
      <c r="B50" s="43"/>
      <c r="C50" s="37" t="s">
        <v>186</v>
      </c>
      <c r="D50" s="44"/>
      <c r="E50" s="44"/>
      <c r="F50" s="44"/>
      <c r="G50" s="44"/>
      <c r="H50" s="44"/>
      <c r="I50" s="153"/>
      <c r="J50" s="44"/>
      <c r="K50" s="48"/>
    </row>
    <row r="51" s="1" customFormat="1" ht="17.25" customHeight="1">
      <c r="B51" s="43"/>
      <c r="C51" s="44"/>
      <c r="D51" s="44"/>
      <c r="E51" s="154" t="str">
        <f>E11</f>
        <v>SO 02.1 - SO 02.1 - km 399,570 – 399,930</v>
      </c>
      <c r="F51" s="44"/>
      <c r="G51" s="44"/>
      <c r="H51" s="44"/>
      <c r="I51" s="153"/>
      <c r="J51" s="44"/>
      <c r="K51" s="48"/>
    </row>
    <row r="52" s="1" customFormat="1" ht="6.96" customHeight="1">
      <c r="B52" s="43"/>
      <c r="C52" s="44"/>
      <c r="D52" s="44"/>
      <c r="E52" s="44"/>
      <c r="F52" s="44"/>
      <c r="G52" s="44"/>
      <c r="H52" s="44"/>
      <c r="I52" s="153"/>
      <c r="J52" s="44"/>
      <c r="K52" s="48"/>
    </row>
    <row r="53" s="1" customFormat="1" ht="18" customHeight="1">
      <c r="B53" s="43"/>
      <c r="C53" s="37" t="s">
        <v>23</v>
      </c>
      <c r="D53" s="44"/>
      <c r="E53" s="44"/>
      <c r="F53" s="32" t="str">
        <f>F14</f>
        <v>trať 072, 073, 081, 083 a 130</v>
      </c>
      <c r="G53" s="44"/>
      <c r="H53" s="44"/>
      <c r="I53" s="155" t="s">
        <v>25</v>
      </c>
      <c r="J53" s="156" t="str">
        <f>IF(J14="","",J14)</f>
        <v>17. 10. 2018</v>
      </c>
      <c r="K53" s="48"/>
    </row>
    <row r="54" s="1" customFormat="1" ht="6.96" customHeight="1">
      <c r="B54" s="43"/>
      <c r="C54" s="44"/>
      <c r="D54" s="44"/>
      <c r="E54" s="44"/>
      <c r="F54" s="44"/>
      <c r="G54" s="44"/>
      <c r="H54" s="44"/>
      <c r="I54" s="153"/>
      <c r="J54" s="44"/>
      <c r="K54" s="48"/>
    </row>
    <row r="55" s="1" customFormat="1">
      <c r="B55" s="43"/>
      <c r="C55" s="37" t="s">
        <v>27</v>
      </c>
      <c r="D55" s="44"/>
      <c r="E55" s="44"/>
      <c r="F55" s="32" t="str">
        <f>E17</f>
        <v>SŽDC s.o., OŘ Ústí n.L., ST Ústí n.L.</v>
      </c>
      <c r="G55" s="44"/>
      <c r="H55" s="44"/>
      <c r="I55" s="155" t="s">
        <v>35</v>
      </c>
      <c r="J55" s="41" t="str">
        <f>E23</f>
        <v xml:space="preserve"> </v>
      </c>
      <c r="K55" s="48"/>
    </row>
    <row r="56" s="1" customFormat="1" ht="14.4" customHeight="1">
      <c r="B56" s="43"/>
      <c r="C56" s="37" t="s">
        <v>33</v>
      </c>
      <c r="D56" s="44"/>
      <c r="E56" s="44"/>
      <c r="F56" s="32" t="str">
        <f>IF(E20="","",E20)</f>
        <v/>
      </c>
      <c r="G56" s="44"/>
      <c r="H56" s="44"/>
      <c r="I56" s="153"/>
      <c r="J56" s="180"/>
      <c r="K56" s="48"/>
    </row>
    <row r="57" s="1" customFormat="1" ht="10.32" customHeight="1">
      <c r="B57" s="43"/>
      <c r="C57" s="44"/>
      <c r="D57" s="44"/>
      <c r="E57" s="44"/>
      <c r="F57" s="44"/>
      <c r="G57" s="44"/>
      <c r="H57" s="44"/>
      <c r="I57" s="153"/>
      <c r="J57" s="44"/>
      <c r="K57" s="48"/>
    </row>
    <row r="58" s="1" customFormat="1" ht="29.28" customHeight="1">
      <c r="B58" s="43"/>
      <c r="C58" s="181" t="s">
        <v>189</v>
      </c>
      <c r="D58" s="168"/>
      <c r="E58" s="168"/>
      <c r="F58" s="168"/>
      <c r="G58" s="168"/>
      <c r="H58" s="168"/>
      <c r="I58" s="182"/>
      <c r="J58" s="183" t="s">
        <v>190</v>
      </c>
      <c r="K58" s="184"/>
    </row>
    <row r="59" s="1" customFormat="1" ht="10.32" customHeight="1">
      <c r="B59" s="43"/>
      <c r="C59" s="44"/>
      <c r="D59" s="44"/>
      <c r="E59" s="44"/>
      <c r="F59" s="44"/>
      <c r="G59" s="44"/>
      <c r="H59" s="44"/>
      <c r="I59" s="153"/>
      <c r="J59" s="44"/>
      <c r="K59" s="48"/>
    </row>
    <row r="60" s="1" customFormat="1" ht="29.28" customHeight="1">
      <c r="B60" s="43"/>
      <c r="C60" s="185" t="s">
        <v>191</v>
      </c>
      <c r="D60" s="44"/>
      <c r="E60" s="44"/>
      <c r="F60" s="44"/>
      <c r="G60" s="44"/>
      <c r="H60" s="44"/>
      <c r="I60" s="153"/>
      <c r="J60" s="164">
        <f>J82</f>
        <v>0</v>
      </c>
      <c r="K60" s="48"/>
      <c r="AU60" s="21" t="s">
        <v>192</v>
      </c>
    </row>
    <row r="61" s="1" customFormat="1" ht="21.84" customHeight="1">
      <c r="B61" s="43"/>
      <c r="C61" s="44"/>
      <c r="D61" s="44"/>
      <c r="E61" s="44"/>
      <c r="F61" s="44"/>
      <c r="G61" s="44"/>
      <c r="H61" s="44"/>
      <c r="I61" s="153"/>
      <c r="J61" s="44"/>
      <c r="K61" s="48"/>
    </row>
    <row r="62" s="1" customFormat="1" ht="6.96" customHeight="1">
      <c r="B62" s="64"/>
      <c r="C62" s="65"/>
      <c r="D62" s="65"/>
      <c r="E62" s="65"/>
      <c r="F62" s="65"/>
      <c r="G62" s="65"/>
      <c r="H62" s="65"/>
      <c r="I62" s="175"/>
      <c r="J62" s="65"/>
      <c r="K62" s="66"/>
    </row>
    <row r="66" s="1" customFormat="1" ht="6.96" customHeight="1">
      <c r="B66" s="67"/>
      <c r="C66" s="68"/>
      <c r="D66" s="68"/>
      <c r="E66" s="68"/>
      <c r="F66" s="68"/>
      <c r="G66" s="68"/>
      <c r="H66" s="68"/>
      <c r="I66" s="178"/>
      <c r="J66" s="68"/>
      <c r="K66" s="68"/>
      <c r="L66" s="69"/>
    </row>
    <row r="67" s="1" customFormat="1" ht="36.96" customHeight="1">
      <c r="B67" s="43"/>
      <c r="C67" s="70" t="s">
        <v>193</v>
      </c>
      <c r="D67" s="71"/>
      <c r="E67" s="71"/>
      <c r="F67" s="71"/>
      <c r="G67" s="71"/>
      <c r="H67" s="71"/>
      <c r="I67" s="186"/>
      <c r="J67" s="71"/>
      <c r="K67" s="71"/>
      <c r="L67" s="69"/>
    </row>
    <row r="68" s="1" customFormat="1" ht="6.96" customHeight="1">
      <c r="B68" s="43"/>
      <c r="C68" s="71"/>
      <c r="D68" s="71"/>
      <c r="E68" s="71"/>
      <c r="F68" s="71"/>
      <c r="G68" s="71"/>
      <c r="H68" s="71"/>
      <c r="I68" s="186"/>
      <c r="J68" s="71"/>
      <c r="K68" s="71"/>
      <c r="L68" s="69"/>
    </row>
    <row r="69" s="1" customFormat="1" ht="14.4" customHeight="1">
      <c r="B69" s="43"/>
      <c r="C69" s="73" t="s">
        <v>18</v>
      </c>
      <c r="D69" s="71"/>
      <c r="E69" s="71"/>
      <c r="F69" s="71"/>
      <c r="G69" s="71"/>
      <c r="H69" s="71"/>
      <c r="I69" s="186"/>
      <c r="J69" s="71"/>
      <c r="K69" s="71"/>
      <c r="L69" s="69"/>
    </row>
    <row r="70" s="1" customFormat="1" ht="16.5" customHeight="1">
      <c r="B70" s="43"/>
      <c r="C70" s="71"/>
      <c r="D70" s="71"/>
      <c r="E70" s="187" t="str">
        <f>E7</f>
        <v>Výměna kolejnic u ST Ústí n.L. v úseku Mělník - Děčín východ a navazujících tratích</v>
      </c>
      <c r="F70" s="73"/>
      <c r="G70" s="73"/>
      <c r="H70" s="73"/>
      <c r="I70" s="186"/>
      <c r="J70" s="71"/>
      <c r="K70" s="71"/>
      <c r="L70" s="69"/>
    </row>
    <row r="71">
      <c r="B71" s="25"/>
      <c r="C71" s="73" t="s">
        <v>184</v>
      </c>
      <c r="D71" s="188"/>
      <c r="E71" s="188"/>
      <c r="F71" s="188"/>
      <c r="G71" s="188"/>
      <c r="H71" s="188"/>
      <c r="I71" s="145"/>
      <c r="J71" s="188"/>
      <c r="K71" s="188"/>
      <c r="L71" s="189"/>
    </row>
    <row r="72" s="1" customFormat="1" ht="16.5" customHeight="1">
      <c r="B72" s="43"/>
      <c r="C72" s="71"/>
      <c r="D72" s="71"/>
      <c r="E72" s="187" t="s">
        <v>502</v>
      </c>
      <c r="F72" s="71"/>
      <c r="G72" s="71"/>
      <c r="H72" s="71"/>
      <c r="I72" s="186"/>
      <c r="J72" s="71"/>
      <c r="K72" s="71"/>
      <c r="L72" s="69"/>
    </row>
    <row r="73" s="1" customFormat="1" ht="14.4" customHeight="1">
      <c r="B73" s="43"/>
      <c r="C73" s="73" t="s">
        <v>186</v>
      </c>
      <c r="D73" s="71"/>
      <c r="E73" s="71"/>
      <c r="F73" s="71"/>
      <c r="G73" s="71"/>
      <c r="H73" s="71"/>
      <c r="I73" s="186"/>
      <c r="J73" s="71"/>
      <c r="K73" s="71"/>
      <c r="L73" s="69"/>
    </row>
    <row r="74" s="1" customFormat="1" ht="17.25" customHeight="1">
      <c r="B74" s="43"/>
      <c r="C74" s="71"/>
      <c r="D74" s="71"/>
      <c r="E74" s="79" t="str">
        <f>E11</f>
        <v>SO 02.1 - SO 02.1 - km 399,570 – 399,930</v>
      </c>
      <c r="F74" s="71"/>
      <c r="G74" s="71"/>
      <c r="H74" s="71"/>
      <c r="I74" s="186"/>
      <c r="J74" s="71"/>
      <c r="K74" s="71"/>
      <c r="L74" s="69"/>
    </row>
    <row r="75" s="1" customFormat="1" ht="6.96" customHeight="1">
      <c r="B75" s="43"/>
      <c r="C75" s="71"/>
      <c r="D75" s="71"/>
      <c r="E75" s="71"/>
      <c r="F75" s="71"/>
      <c r="G75" s="71"/>
      <c r="H75" s="71"/>
      <c r="I75" s="186"/>
      <c r="J75" s="71"/>
      <c r="K75" s="71"/>
      <c r="L75" s="69"/>
    </row>
    <row r="76" s="1" customFormat="1" ht="18" customHeight="1">
      <c r="B76" s="43"/>
      <c r="C76" s="73" t="s">
        <v>23</v>
      </c>
      <c r="D76" s="71"/>
      <c r="E76" s="71"/>
      <c r="F76" s="190" t="str">
        <f>F14</f>
        <v>trať 072, 073, 081, 083 a 130</v>
      </c>
      <c r="G76" s="71"/>
      <c r="H76" s="71"/>
      <c r="I76" s="191" t="s">
        <v>25</v>
      </c>
      <c r="J76" s="82" t="str">
        <f>IF(J14="","",J14)</f>
        <v>17. 10. 2018</v>
      </c>
      <c r="K76" s="71"/>
      <c r="L76" s="69"/>
    </row>
    <row r="77" s="1" customFormat="1" ht="6.96" customHeight="1">
      <c r="B77" s="43"/>
      <c r="C77" s="71"/>
      <c r="D77" s="71"/>
      <c r="E77" s="71"/>
      <c r="F77" s="71"/>
      <c r="G77" s="71"/>
      <c r="H77" s="71"/>
      <c r="I77" s="186"/>
      <c r="J77" s="71"/>
      <c r="K77" s="71"/>
      <c r="L77" s="69"/>
    </row>
    <row r="78" s="1" customFormat="1">
      <c r="B78" s="43"/>
      <c r="C78" s="73" t="s">
        <v>27</v>
      </c>
      <c r="D78" s="71"/>
      <c r="E78" s="71"/>
      <c r="F78" s="190" t="str">
        <f>E17</f>
        <v>SŽDC s.o., OŘ Ústí n.L., ST Ústí n.L.</v>
      </c>
      <c r="G78" s="71"/>
      <c r="H78" s="71"/>
      <c r="I78" s="191" t="s">
        <v>35</v>
      </c>
      <c r="J78" s="190" t="str">
        <f>E23</f>
        <v xml:space="preserve"> </v>
      </c>
      <c r="K78" s="71"/>
      <c r="L78" s="69"/>
    </row>
    <row r="79" s="1" customFormat="1" ht="14.4" customHeight="1">
      <c r="B79" s="43"/>
      <c r="C79" s="73" t="s">
        <v>33</v>
      </c>
      <c r="D79" s="71"/>
      <c r="E79" s="71"/>
      <c r="F79" s="190" t="str">
        <f>IF(E20="","",E20)</f>
        <v/>
      </c>
      <c r="G79" s="71"/>
      <c r="H79" s="71"/>
      <c r="I79" s="186"/>
      <c r="J79" s="71"/>
      <c r="K79" s="71"/>
      <c r="L79" s="69"/>
    </row>
    <row r="80" s="1" customFormat="1" ht="10.32" customHeight="1">
      <c r="B80" s="43"/>
      <c r="C80" s="71"/>
      <c r="D80" s="71"/>
      <c r="E80" s="71"/>
      <c r="F80" s="71"/>
      <c r="G80" s="71"/>
      <c r="H80" s="71"/>
      <c r="I80" s="186"/>
      <c r="J80" s="71"/>
      <c r="K80" s="71"/>
      <c r="L80" s="69"/>
    </row>
    <row r="81" s="8" customFormat="1" ht="29.28" customHeight="1">
      <c r="B81" s="192"/>
      <c r="C81" s="193" t="s">
        <v>194</v>
      </c>
      <c r="D81" s="194" t="s">
        <v>58</v>
      </c>
      <c r="E81" s="194" t="s">
        <v>54</v>
      </c>
      <c r="F81" s="194" t="s">
        <v>195</v>
      </c>
      <c r="G81" s="194" t="s">
        <v>196</v>
      </c>
      <c r="H81" s="194" t="s">
        <v>197</v>
      </c>
      <c r="I81" s="195" t="s">
        <v>198</v>
      </c>
      <c r="J81" s="194" t="s">
        <v>190</v>
      </c>
      <c r="K81" s="196" t="s">
        <v>199</v>
      </c>
      <c r="L81" s="197"/>
      <c r="M81" s="99" t="s">
        <v>200</v>
      </c>
      <c r="N81" s="100" t="s">
        <v>43</v>
      </c>
      <c r="O81" s="100" t="s">
        <v>201</v>
      </c>
      <c r="P81" s="100" t="s">
        <v>202</v>
      </c>
      <c r="Q81" s="100" t="s">
        <v>203</v>
      </c>
      <c r="R81" s="100" t="s">
        <v>204</v>
      </c>
      <c r="S81" s="100" t="s">
        <v>205</v>
      </c>
      <c r="T81" s="101" t="s">
        <v>206</v>
      </c>
    </row>
    <row r="82" s="1" customFormat="1" ht="29.28" customHeight="1">
      <c r="B82" s="43"/>
      <c r="C82" s="105" t="s">
        <v>191</v>
      </c>
      <c r="D82" s="71"/>
      <c r="E82" s="71"/>
      <c r="F82" s="71"/>
      <c r="G82" s="71"/>
      <c r="H82" s="71"/>
      <c r="I82" s="186"/>
      <c r="J82" s="198">
        <f>BK82</f>
        <v>0</v>
      </c>
      <c r="K82" s="71"/>
      <c r="L82" s="69"/>
      <c r="M82" s="102"/>
      <c r="N82" s="103"/>
      <c r="O82" s="103"/>
      <c r="P82" s="199">
        <f>SUM(P83:P159)</f>
        <v>0</v>
      </c>
      <c r="Q82" s="103"/>
      <c r="R82" s="199">
        <f>SUM(R83:R159)</f>
        <v>1.35432</v>
      </c>
      <c r="S82" s="103"/>
      <c r="T82" s="200">
        <f>SUM(T83:T159)</f>
        <v>0</v>
      </c>
      <c r="AT82" s="21" t="s">
        <v>72</v>
      </c>
      <c r="AU82" s="21" t="s">
        <v>192</v>
      </c>
      <c r="BK82" s="201">
        <f>SUM(BK83:BK159)</f>
        <v>0</v>
      </c>
    </row>
    <row r="83" s="1" customFormat="1" ht="38.25" customHeight="1">
      <c r="B83" s="43"/>
      <c r="C83" s="202" t="s">
        <v>80</v>
      </c>
      <c r="D83" s="202" t="s">
        <v>207</v>
      </c>
      <c r="E83" s="203" t="s">
        <v>208</v>
      </c>
      <c r="F83" s="204" t="s">
        <v>209</v>
      </c>
      <c r="G83" s="205" t="s">
        <v>210</v>
      </c>
      <c r="H83" s="206">
        <v>22</v>
      </c>
      <c r="I83" s="207"/>
      <c r="J83" s="208">
        <f>ROUND(I83*H83,2)</f>
        <v>0</v>
      </c>
      <c r="K83" s="204" t="s">
        <v>211</v>
      </c>
      <c r="L83" s="69"/>
      <c r="M83" s="209" t="s">
        <v>21</v>
      </c>
      <c r="N83" s="210" t="s">
        <v>44</v>
      </c>
      <c r="O83" s="44"/>
      <c r="P83" s="211">
        <f>O83*H83</f>
        <v>0</v>
      </c>
      <c r="Q83" s="211">
        <v>0</v>
      </c>
      <c r="R83" s="211">
        <f>Q83*H83</f>
        <v>0</v>
      </c>
      <c r="S83" s="211">
        <v>0</v>
      </c>
      <c r="T83" s="212">
        <f>S83*H83</f>
        <v>0</v>
      </c>
      <c r="AR83" s="21" t="s">
        <v>212</v>
      </c>
      <c r="AT83" s="21" t="s">
        <v>207</v>
      </c>
      <c r="AU83" s="21" t="s">
        <v>73</v>
      </c>
      <c r="AY83" s="21" t="s">
        <v>213</v>
      </c>
      <c r="BE83" s="213">
        <f>IF(N83="základní",J83,0)</f>
        <v>0</v>
      </c>
      <c r="BF83" s="213">
        <f>IF(N83="snížená",J83,0)</f>
        <v>0</v>
      </c>
      <c r="BG83" s="213">
        <f>IF(N83="zákl. přenesená",J83,0)</f>
        <v>0</v>
      </c>
      <c r="BH83" s="213">
        <f>IF(N83="sníž. přenesená",J83,0)</f>
        <v>0</v>
      </c>
      <c r="BI83" s="213">
        <f>IF(N83="nulová",J83,0)</f>
        <v>0</v>
      </c>
      <c r="BJ83" s="21" t="s">
        <v>80</v>
      </c>
      <c r="BK83" s="213">
        <f>ROUND(I83*H83,2)</f>
        <v>0</v>
      </c>
      <c r="BL83" s="21" t="s">
        <v>212</v>
      </c>
      <c r="BM83" s="21" t="s">
        <v>504</v>
      </c>
    </row>
    <row r="84" s="1" customFormat="1">
      <c r="B84" s="43"/>
      <c r="C84" s="71"/>
      <c r="D84" s="214" t="s">
        <v>215</v>
      </c>
      <c r="E84" s="71"/>
      <c r="F84" s="215" t="s">
        <v>216</v>
      </c>
      <c r="G84" s="71"/>
      <c r="H84" s="71"/>
      <c r="I84" s="186"/>
      <c r="J84" s="71"/>
      <c r="K84" s="71"/>
      <c r="L84" s="69"/>
      <c r="M84" s="216"/>
      <c r="N84" s="44"/>
      <c r="O84" s="44"/>
      <c r="P84" s="44"/>
      <c r="Q84" s="44"/>
      <c r="R84" s="44"/>
      <c r="S84" s="44"/>
      <c r="T84" s="92"/>
      <c r="AT84" s="21" t="s">
        <v>215</v>
      </c>
      <c r="AU84" s="21" t="s">
        <v>73</v>
      </c>
    </row>
    <row r="85" s="9" customFormat="1">
      <c r="B85" s="217"/>
      <c r="C85" s="218"/>
      <c r="D85" s="214" t="s">
        <v>217</v>
      </c>
      <c r="E85" s="219" t="s">
        <v>21</v>
      </c>
      <c r="F85" s="220" t="s">
        <v>309</v>
      </c>
      <c r="G85" s="218"/>
      <c r="H85" s="221">
        <v>22</v>
      </c>
      <c r="I85" s="222"/>
      <c r="J85" s="218"/>
      <c r="K85" s="218"/>
      <c r="L85" s="223"/>
      <c r="M85" s="224"/>
      <c r="N85" s="225"/>
      <c r="O85" s="225"/>
      <c r="P85" s="225"/>
      <c r="Q85" s="225"/>
      <c r="R85" s="225"/>
      <c r="S85" s="225"/>
      <c r="T85" s="226"/>
      <c r="AT85" s="227" t="s">
        <v>217</v>
      </c>
      <c r="AU85" s="227" t="s">
        <v>73</v>
      </c>
      <c r="AV85" s="9" t="s">
        <v>82</v>
      </c>
      <c r="AW85" s="9" t="s">
        <v>37</v>
      </c>
      <c r="AX85" s="9" t="s">
        <v>80</v>
      </c>
      <c r="AY85" s="227" t="s">
        <v>213</v>
      </c>
    </row>
    <row r="86" s="1" customFormat="1" ht="76.5" customHeight="1">
      <c r="B86" s="43"/>
      <c r="C86" s="202" t="s">
        <v>82</v>
      </c>
      <c r="D86" s="202" t="s">
        <v>207</v>
      </c>
      <c r="E86" s="203" t="s">
        <v>219</v>
      </c>
      <c r="F86" s="204" t="s">
        <v>220</v>
      </c>
      <c r="G86" s="205" t="s">
        <v>221</v>
      </c>
      <c r="H86" s="206">
        <v>720</v>
      </c>
      <c r="I86" s="207"/>
      <c r="J86" s="208">
        <f>ROUND(I86*H86,2)</f>
        <v>0</v>
      </c>
      <c r="K86" s="204" t="s">
        <v>211</v>
      </c>
      <c r="L86" s="69"/>
      <c r="M86" s="209" t="s">
        <v>21</v>
      </c>
      <c r="N86" s="210" t="s">
        <v>44</v>
      </c>
      <c r="O86" s="44"/>
      <c r="P86" s="211">
        <f>O86*H86</f>
        <v>0</v>
      </c>
      <c r="Q86" s="211">
        <v>0</v>
      </c>
      <c r="R86" s="211">
        <f>Q86*H86</f>
        <v>0</v>
      </c>
      <c r="S86" s="211">
        <v>0</v>
      </c>
      <c r="T86" s="212">
        <f>S86*H86</f>
        <v>0</v>
      </c>
      <c r="AR86" s="21" t="s">
        <v>212</v>
      </c>
      <c r="AT86" s="21" t="s">
        <v>207</v>
      </c>
      <c r="AU86" s="21" t="s">
        <v>73</v>
      </c>
      <c r="AY86" s="21" t="s">
        <v>213</v>
      </c>
      <c r="BE86" s="213">
        <f>IF(N86="základní",J86,0)</f>
        <v>0</v>
      </c>
      <c r="BF86" s="213">
        <f>IF(N86="snížená",J86,0)</f>
        <v>0</v>
      </c>
      <c r="BG86" s="213">
        <f>IF(N86="zákl. přenesená",J86,0)</f>
        <v>0</v>
      </c>
      <c r="BH86" s="213">
        <f>IF(N86="sníž. přenesená",J86,0)</f>
        <v>0</v>
      </c>
      <c r="BI86" s="213">
        <f>IF(N86="nulová",J86,0)</f>
        <v>0</v>
      </c>
      <c r="BJ86" s="21" t="s">
        <v>80</v>
      </c>
      <c r="BK86" s="213">
        <f>ROUND(I86*H86,2)</f>
        <v>0</v>
      </c>
      <c r="BL86" s="21" t="s">
        <v>212</v>
      </c>
      <c r="BM86" s="21" t="s">
        <v>505</v>
      </c>
    </row>
    <row r="87" s="1" customFormat="1">
      <c r="B87" s="43"/>
      <c r="C87" s="71"/>
      <c r="D87" s="214" t="s">
        <v>215</v>
      </c>
      <c r="E87" s="71"/>
      <c r="F87" s="215" t="s">
        <v>223</v>
      </c>
      <c r="G87" s="71"/>
      <c r="H87" s="71"/>
      <c r="I87" s="186"/>
      <c r="J87" s="71"/>
      <c r="K87" s="71"/>
      <c r="L87" s="69"/>
      <c r="M87" s="216"/>
      <c r="N87" s="44"/>
      <c r="O87" s="44"/>
      <c r="P87" s="44"/>
      <c r="Q87" s="44"/>
      <c r="R87" s="44"/>
      <c r="S87" s="44"/>
      <c r="T87" s="92"/>
      <c r="AT87" s="21" t="s">
        <v>215</v>
      </c>
      <c r="AU87" s="21" t="s">
        <v>73</v>
      </c>
    </row>
    <row r="88" s="10" customFormat="1">
      <c r="B88" s="228"/>
      <c r="C88" s="229"/>
      <c r="D88" s="214" t="s">
        <v>217</v>
      </c>
      <c r="E88" s="230" t="s">
        <v>21</v>
      </c>
      <c r="F88" s="231" t="s">
        <v>506</v>
      </c>
      <c r="G88" s="229"/>
      <c r="H88" s="230" t="s">
        <v>21</v>
      </c>
      <c r="I88" s="232"/>
      <c r="J88" s="229"/>
      <c r="K88" s="229"/>
      <c r="L88" s="233"/>
      <c r="M88" s="234"/>
      <c r="N88" s="235"/>
      <c r="O88" s="235"/>
      <c r="P88" s="235"/>
      <c r="Q88" s="235"/>
      <c r="R88" s="235"/>
      <c r="S88" s="235"/>
      <c r="T88" s="236"/>
      <c r="AT88" s="237" t="s">
        <v>217</v>
      </c>
      <c r="AU88" s="237" t="s">
        <v>73</v>
      </c>
      <c r="AV88" s="10" t="s">
        <v>80</v>
      </c>
      <c r="AW88" s="10" t="s">
        <v>37</v>
      </c>
      <c r="AX88" s="10" t="s">
        <v>73</v>
      </c>
      <c r="AY88" s="237" t="s">
        <v>213</v>
      </c>
    </row>
    <row r="89" s="9" customFormat="1">
      <c r="B89" s="217"/>
      <c r="C89" s="218"/>
      <c r="D89" s="214" t="s">
        <v>217</v>
      </c>
      <c r="E89" s="219" t="s">
        <v>21</v>
      </c>
      <c r="F89" s="220" t="s">
        <v>390</v>
      </c>
      <c r="G89" s="218"/>
      <c r="H89" s="221">
        <v>720</v>
      </c>
      <c r="I89" s="222"/>
      <c r="J89" s="218"/>
      <c r="K89" s="218"/>
      <c r="L89" s="223"/>
      <c r="M89" s="224"/>
      <c r="N89" s="225"/>
      <c r="O89" s="225"/>
      <c r="P89" s="225"/>
      <c r="Q89" s="225"/>
      <c r="R89" s="225"/>
      <c r="S89" s="225"/>
      <c r="T89" s="226"/>
      <c r="AT89" s="227" t="s">
        <v>217</v>
      </c>
      <c r="AU89" s="227" t="s">
        <v>73</v>
      </c>
      <c r="AV89" s="9" t="s">
        <v>82</v>
      </c>
      <c r="AW89" s="9" t="s">
        <v>37</v>
      </c>
      <c r="AX89" s="9" t="s">
        <v>80</v>
      </c>
      <c r="AY89" s="227" t="s">
        <v>213</v>
      </c>
    </row>
    <row r="90" s="1" customFormat="1" ht="51" customHeight="1">
      <c r="B90" s="43"/>
      <c r="C90" s="202" t="s">
        <v>226</v>
      </c>
      <c r="D90" s="202" t="s">
        <v>207</v>
      </c>
      <c r="E90" s="203" t="s">
        <v>227</v>
      </c>
      <c r="F90" s="204" t="s">
        <v>228</v>
      </c>
      <c r="G90" s="205" t="s">
        <v>210</v>
      </c>
      <c r="H90" s="206">
        <v>1326</v>
      </c>
      <c r="I90" s="207"/>
      <c r="J90" s="208">
        <f>ROUND(I90*H90,2)</f>
        <v>0</v>
      </c>
      <c r="K90" s="204" t="s">
        <v>211</v>
      </c>
      <c r="L90" s="69"/>
      <c r="M90" s="209" t="s">
        <v>21</v>
      </c>
      <c r="N90" s="210" t="s">
        <v>44</v>
      </c>
      <c r="O90" s="44"/>
      <c r="P90" s="211">
        <f>O90*H90</f>
        <v>0</v>
      </c>
      <c r="Q90" s="211">
        <v>0</v>
      </c>
      <c r="R90" s="211">
        <f>Q90*H90</f>
        <v>0</v>
      </c>
      <c r="S90" s="211">
        <v>0</v>
      </c>
      <c r="T90" s="212">
        <f>S90*H90</f>
        <v>0</v>
      </c>
      <c r="AR90" s="21" t="s">
        <v>212</v>
      </c>
      <c r="AT90" s="21" t="s">
        <v>207</v>
      </c>
      <c r="AU90" s="21" t="s">
        <v>73</v>
      </c>
      <c r="AY90" s="21" t="s">
        <v>213</v>
      </c>
      <c r="BE90" s="213">
        <f>IF(N90="základní",J90,0)</f>
        <v>0</v>
      </c>
      <c r="BF90" s="213">
        <f>IF(N90="snížená",J90,0)</f>
        <v>0</v>
      </c>
      <c r="BG90" s="213">
        <f>IF(N90="zákl. přenesená",J90,0)</f>
        <v>0</v>
      </c>
      <c r="BH90" s="213">
        <f>IF(N90="sníž. přenesená",J90,0)</f>
        <v>0</v>
      </c>
      <c r="BI90" s="213">
        <f>IF(N90="nulová",J90,0)</f>
        <v>0</v>
      </c>
      <c r="BJ90" s="21" t="s">
        <v>80</v>
      </c>
      <c r="BK90" s="213">
        <f>ROUND(I90*H90,2)</f>
        <v>0</v>
      </c>
      <c r="BL90" s="21" t="s">
        <v>212</v>
      </c>
      <c r="BM90" s="21" t="s">
        <v>507</v>
      </c>
    </row>
    <row r="91" s="1" customFormat="1">
      <c r="B91" s="43"/>
      <c r="C91" s="71"/>
      <c r="D91" s="214" t="s">
        <v>215</v>
      </c>
      <c r="E91" s="71"/>
      <c r="F91" s="215" t="s">
        <v>230</v>
      </c>
      <c r="G91" s="71"/>
      <c r="H91" s="71"/>
      <c r="I91" s="186"/>
      <c r="J91" s="71"/>
      <c r="K91" s="71"/>
      <c r="L91" s="69"/>
      <c r="M91" s="216"/>
      <c r="N91" s="44"/>
      <c r="O91" s="44"/>
      <c r="P91" s="44"/>
      <c r="Q91" s="44"/>
      <c r="R91" s="44"/>
      <c r="S91" s="44"/>
      <c r="T91" s="92"/>
      <c r="AT91" s="21" t="s">
        <v>215</v>
      </c>
      <c r="AU91" s="21" t="s">
        <v>73</v>
      </c>
    </row>
    <row r="92" s="9" customFormat="1">
      <c r="B92" s="217"/>
      <c r="C92" s="218"/>
      <c r="D92" s="214" t="s">
        <v>217</v>
      </c>
      <c r="E92" s="219" t="s">
        <v>21</v>
      </c>
      <c r="F92" s="220" t="s">
        <v>508</v>
      </c>
      <c r="G92" s="218"/>
      <c r="H92" s="221">
        <v>1326</v>
      </c>
      <c r="I92" s="222"/>
      <c r="J92" s="218"/>
      <c r="K92" s="218"/>
      <c r="L92" s="223"/>
      <c r="M92" s="224"/>
      <c r="N92" s="225"/>
      <c r="O92" s="225"/>
      <c r="P92" s="225"/>
      <c r="Q92" s="225"/>
      <c r="R92" s="225"/>
      <c r="S92" s="225"/>
      <c r="T92" s="226"/>
      <c r="AT92" s="227" t="s">
        <v>217</v>
      </c>
      <c r="AU92" s="227" t="s">
        <v>73</v>
      </c>
      <c r="AV92" s="9" t="s">
        <v>82</v>
      </c>
      <c r="AW92" s="9" t="s">
        <v>37</v>
      </c>
      <c r="AX92" s="9" t="s">
        <v>80</v>
      </c>
      <c r="AY92" s="227" t="s">
        <v>213</v>
      </c>
    </row>
    <row r="93" s="1" customFormat="1" ht="16.5" customHeight="1">
      <c r="B93" s="43"/>
      <c r="C93" s="238" t="s">
        <v>212</v>
      </c>
      <c r="D93" s="238" t="s">
        <v>232</v>
      </c>
      <c r="E93" s="239" t="s">
        <v>233</v>
      </c>
      <c r="F93" s="240" t="s">
        <v>234</v>
      </c>
      <c r="G93" s="241" t="s">
        <v>210</v>
      </c>
      <c r="H93" s="242">
        <v>1326</v>
      </c>
      <c r="I93" s="243"/>
      <c r="J93" s="244">
        <f>ROUND(I93*H93,2)</f>
        <v>0</v>
      </c>
      <c r="K93" s="240" t="s">
        <v>211</v>
      </c>
      <c r="L93" s="245"/>
      <c r="M93" s="246" t="s">
        <v>21</v>
      </c>
      <c r="N93" s="247" t="s">
        <v>44</v>
      </c>
      <c r="O93" s="44"/>
      <c r="P93" s="211">
        <f>O93*H93</f>
        <v>0</v>
      </c>
      <c r="Q93" s="211">
        <v>0.00021000000000000001</v>
      </c>
      <c r="R93" s="211">
        <f>Q93*H93</f>
        <v>0.27845999999999999</v>
      </c>
      <c r="S93" s="211">
        <v>0</v>
      </c>
      <c r="T93" s="212">
        <f>S93*H93</f>
        <v>0</v>
      </c>
      <c r="AR93" s="21" t="s">
        <v>235</v>
      </c>
      <c r="AT93" s="21" t="s">
        <v>232</v>
      </c>
      <c r="AU93" s="21" t="s">
        <v>73</v>
      </c>
      <c r="AY93" s="21" t="s">
        <v>213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21" t="s">
        <v>80</v>
      </c>
      <c r="BK93" s="213">
        <f>ROUND(I93*H93,2)</f>
        <v>0</v>
      </c>
      <c r="BL93" s="21" t="s">
        <v>212</v>
      </c>
      <c r="BM93" s="21" t="s">
        <v>509</v>
      </c>
    </row>
    <row r="94" s="9" customFormat="1">
      <c r="B94" s="217"/>
      <c r="C94" s="218"/>
      <c r="D94" s="214" t="s">
        <v>217</v>
      </c>
      <c r="E94" s="219" t="s">
        <v>21</v>
      </c>
      <c r="F94" s="220" t="s">
        <v>508</v>
      </c>
      <c r="G94" s="218"/>
      <c r="H94" s="221">
        <v>1326</v>
      </c>
      <c r="I94" s="222"/>
      <c r="J94" s="218"/>
      <c r="K94" s="218"/>
      <c r="L94" s="223"/>
      <c r="M94" s="224"/>
      <c r="N94" s="225"/>
      <c r="O94" s="225"/>
      <c r="P94" s="225"/>
      <c r="Q94" s="225"/>
      <c r="R94" s="225"/>
      <c r="S94" s="225"/>
      <c r="T94" s="226"/>
      <c r="AT94" s="227" t="s">
        <v>217</v>
      </c>
      <c r="AU94" s="227" t="s">
        <v>73</v>
      </c>
      <c r="AV94" s="9" t="s">
        <v>82</v>
      </c>
      <c r="AW94" s="9" t="s">
        <v>37</v>
      </c>
      <c r="AX94" s="9" t="s">
        <v>80</v>
      </c>
      <c r="AY94" s="227" t="s">
        <v>213</v>
      </c>
    </row>
    <row r="95" s="1" customFormat="1" ht="51" customHeight="1">
      <c r="B95" s="43"/>
      <c r="C95" s="202" t="s">
        <v>237</v>
      </c>
      <c r="D95" s="202" t="s">
        <v>207</v>
      </c>
      <c r="E95" s="203" t="s">
        <v>238</v>
      </c>
      <c r="F95" s="204" t="s">
        <v>239</v>
      </c>
      <c r="G95" s="205" t="s">
        <v>210</v>
      </c>
      <c r="H95" s="206">
        <v>264</v>
      </c>
      <c r="I95" s="207"/>
      <c r="J95" s="208">
        <f>ROUND(I95*H95,2)</f>
        <v>0</v>
      </c>
      <c r="K95" s="204" t="s">
        <v>211</v>
      </c>
      <c r="L95" s="69"/>
      <c r="M95" s="209" t="s">
        <v>21</v>
      </c>
      <c r="N95" s="210" t="s">
        <v>44</v>
      </c>
      <c r="O95" s="44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AR95" s="21" t="s">
        <v>212</v>
      </c>
      <c r="AT95" s="21" t="s">
        <v>207</v>
      </c>
      <c r="AU95" s="21" t="s">
        <v>73</v>
      </c>
      <c r="AY95" s="21" t="s">
        <v>213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21" t="s">
        <v>80</v>
      </c>
      <c r="BK95" s="213">
        <f>ROUND(I95*H95,2)</f>
        <v>0</v>
      </c>
      <c r="BL95" s="21" t="s">
        <v>212</v>
      </c>
      <c r="BM95" s="21" t="s">
        <v>510</v>
      </c>
    </row>
    <row r="96" s="1" customFormat="1">
      <c r="B96" s="43"/>
      <c r="C96" s="71"/>
      <c r="D96" s="214" t="s">
        <v>215</v>
      </c>
      <c r="E96" s="71"/>
      <c r="F96" s="215" t="s">
        <v>241</v>
      </c>
      <c r="G96" s="71"/>
      <c r="H96" s="71"/>
      <c r="I96" s="186"/>
      <c r="J96" s="71"/>
      <c r="K96" s="71"/>
      <c r="L96" s="69"/>
      <c r="M96" s="216"/>
      <c r="N96" s="44"/>
      <c r="O96" s="44"/>
      <c r="P96" s="44"/>
      <c r="Q96" s="44"/>
      <c r="R96" s="44"/>
      <c r="S96" s="44"/>
      <c r="T96" s="92"/>
      <c r="AT96" s="21" t="s">
        <v>215</v>
      </c>
      <c r="AU96" s="21" t="s">
        <v>73</v>
      </c>
    </row>
    <row r="97" s="9" customFormat="1">
      <c r="B97" s="217"/>
      <c r="C97" s="218"/>
      <c r="D97" s="214" t="s">
        <v>217</v>
      </c>
      <c r="E97" s="219" t="s">
        <v>21</v>
      </c>
      <c r="F97" s="220" t="s">
        <v>395</v>
      </c>
      <c r="G97" s="218"/>
      <c r="H97" s="221">
        <v>264</v>
      </c>
      <c r="I97" s="222"/>
      <c r="J97" s="218"/>
      <c r="K97" s="218"/>
      <c r="L97" s="223"/>
      <c r="M97" s="224"/>
      <c r="N97" s="225"/>
      <c r="O97" s="225"/>
      <c r="P97" s="225"/>
      <c r="Q97" s="225"/>
      <c r="R97" s="225"/>
      <c r="S97" s="225"/>
      <c r="T97" s="226"/>
      <c r="AT97" s="227" t="s">
        <v>217</v>
      </c>
      <c r="AU97" s="227" t="s">
        <v>73</v>
      </c>
      <c r="AV97" s="9" t="s">
        <v>82</v>
      </c>
      <c r="AW97" s="9" t="s">
        <v>37</v>
      </c>
      <c r="AX97" s="9" t="s">
        <v>80</v>
      </c>
      <c r="AY97" s="227" t="s">
        <v>213</v>
      </c>
    </row>
    <row r="98" s="1" customFormat="1" ht="16.5" customHeight="1">
      <c r="B98" s="43"/>
      <c r="C98" s="238" t="s">
        <v>243</v>
      </c>
      <c r="D98" s="238" t="s">
        <v>232</v>
      </c>
      <c r="E98" s="239" t="s">
        <v>244</v>
      </c>
      <c r="F98" s="240" t="s">
        <v>245</v>
      </c>
      <c r="G98" s="241" t="s">
        <v>210</v>
      </c>
      <c r="H98" s="242">
        <v>264</v>
      </c>
      <c r="I98" s="243"/>
      <c r="J98" s="244">
        <f>ROUND(I98*H98,2)</f>
        <v>0</v>
      </c>
      <c r="K98" s="240" t="s">
        <v>211</v>
      </c>
      <c r="L98" s="245"/>
      <c r="M98" s="246" t="s">
        <v>21</v>
      </c>
      <c r="N98" s="247" t="s">
        <v>44</v>
      </c>
      <c r="O98" s="44"/>
      <c r="P98" s="211">
        <f>O98*H98</f>
        <v>0</v>
      </c>
      <c r="Q98" s="211">
        <v>0.00123</v>
      </c>
      <c r="R98" s="211">
        <f>Q98*H98</f>
        <v>0.32472000000000001</v>
      </c>
      <c r="S98" s="211">
        <v>0</v>
      </c>
      <c r="T98" s="212">
        <f>S98*H98</f>
        <v>0</v>
      </c>
      <c r="AR98" s="21" t="s">
        <v>235</v>
      </c>
      <c r="AT98" s="21" t="s">
        <v>232</v>
      </c>
      <c r="AU98" s="21" t="s">
        <v>73</v>
      </c>
      <c r="AY98" s="21" t="s">
        <v>213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21" t="s">
        <v>80</v>
      </c>
      <c r="BK98" s="213">
        <f>ROUND(I98*H98,2)</f>
        <v>0</v>
      </c>
      <c r="BL98" s="21" t="s">
        <v>212</v>
      </c>
      <c r="BM98" s="21" t="s">
        <v>511</v>
      </c>
    </row>
    <row r="99" s="9" customFormat="1">
      <c r="B99" s="217"/>
      <c r="C99" s="218"/>
      <c r="D99" s="214" t="s">
        <v>217</v>
      </c>
      <c r="E99" s="219" t="s">
        <v>21</v>
      </c>
      <c r="F99" s="220" t="s">
        <v>395</v>
      </c>
      <c r="G99" s="218"/>
      <c r="H99" s="221">
        <v>264</v>
      </c>
      <c r="I99" s="222"/>
      <c r="J99" s="218"/>
      <c r="K99" s="218"/>
      <c r="L99" s="223"/>
      <c r="M99" s="224"/>
      <c r="N99" s="225"/>
      <c r="O99" s="225"/>
      <c r="P99" s="225"/>
      <c r="Q99" s="225"/>
      <c r="R99" s="225"/>
      <c r="S99" s="225"/>
      <c r="T99" s="226"/>
      <c r="AT99" s="227" t="s">
        <v>217</v>
      </c>
      <c r="AU99" s="227" t="s">
        <v>73</v>
      </c>
      <c r="AV99" s="9" t="s">
        <v>82</v>
      </c>
      <c r="AW99" s="9" t="s">
        <v>37</v>
      </c>
      <c r="AX99" s="9" t="s">
        <v>80</v>
      </c>
      <c r="AY99" s="227" t="s">
        <v>213</v>
      </c>
    </row>
    <row r="100" s="1" customFormat="1" ht="63.75" customHeight="1">
      <c r="B100" s="43"/>
      <c r="C100" s="202" t="s">
        <v>247</v>
      </c>
      <c r="D100" s="202" t="s">
        <v>207</v>
      </c>
      <c r="E100" s="203" t="s">
        <v>319</v>
      </c>
      <c r="F100" s="204" t="s">
        <v>320</v>
      </c>
      <c r="G100" s="205" t="s">
        <v>221</v>
      </c>
      <c r="H100" s="206">
        <v>12</v>
      </c>
      <c r="I100" s="207"/>
      <c r="J100" s="208">
        <f>ROUND(I100*H100,2)</f>
        <v>0</v>
      </c>
      <c r="K100" s="204" t="s">
        <v>211</v>
      </c>
      <c r="L100" s="69"/>
      <c r="M100" s="209" t="s">
        <v>21</v>
      </c>
      <c r="N100" s="210" t="s">
        <v>44</v>
      </c>
      <c r="O100" s="44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2">
        <f>S100*H100</f>
        <v>0</v>
      </c>
      <c r="AR100" s="21" t="s">
        <v>212</v>
      </c>
      <c r="AT100" s="21" t="s">
        <v>207</v>
      </c>
      <c r="AU100" s="21" t="s">
        <v>73</v>
      </c>
      <c r="AY100" s="21" t="s">
        <v>213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21" t="s">
        <v>80</v>
      </c>
      <c r="BK100" s="213">
        <f>ROUND(I100*H100,2)</f>
        <v>0</v>
      </c>
      <c r="BL100" s="21" t="s">
        <v>212</v>
      </c>
      <c r="BM100" s="21" t="s">
        <v>512</v>
      </c>
    </row>
    <row r="101" s="1" customFormat="1">
      <c r="B101" s="43"/>
      <c r="C101" s="71"/>
      <c r="D101" s="214" t="s">
        <v>215</v>
      </c>
      <c r="E101" s="71"/>
      <c r="F101" s="215" t="s">
        <v>322</v>
      </c>
      <c r="G101" s="71"/>
      <c r="H101" s="71"/>
      <c r="I101" s="186"/>
      <c r="J101" s="71"/>
      <c r="K101" s="71"/>
      <c r="L101" s="69"/>
      <c r="M101" s="216"/>
      <c r="N101" s="44"/>
      <c r="O101" s="44"/>
      <c r="P101" s="44"/>
      <c r="Q101" s="44"/>
      <c r="R101" s="44"/>
      <c r="S101" s="44"/>
      <c r="T101" s="92"/>
      <c r="AT101" s="21" t="s">
        <v>215</v>
      </c>
      <c r="AU101" s="21" t="s">
        <v>73</v>
      </c>
    </row>
    <row r="102" s="10" customFormat="1">
      <c r="B102" s="228"/>
      <c r="C102" s="229"/>
      <c r="D102" s="214" t="s">
        <v>217</v>
      </c>
      <c r="E102" s="230" t="s">
        <v>21</v>
      </c>
      <c r="F102" s="231" t="s">
        <v>513</v>
      </c>
      <c r="G102" s="229"/>
      <c r="H102" s="230" t="s">
        <v>21</v>
      </c>
      <c r="I102" s="232"/>
      <c r="J102" s="229"/>
      <c r="K102" s="229"/>
      <c r="L102" s="233"/>
      <c r="M102" s="234"/>
      <c r="N102" s="235"/>
      <c r="O102" s="235"/>
      <c r="P102" s="235"/>
      <c r="Q102" s="235"/>
      <c r="R102" s="235"/>
      <c r="S102" s="235"/>
      <c r="T102" s="236"/>
      <c r="AT102" s="237" t="s">
        <v>217</v>
      </c>
      <c r="AU102" s="237" t="s">
        <v>73</v>
      </c>
      <c r="AV102" s="10" t="s">
        <v>80</v>
      </c>
      <c r="AW102" s="10" t="s">
        <v>37</v>
      </c>
      <c r="AX102" s="10" t="s">
        <v>73</v>
      </c>
      <c r="AY102" s="237" t="s">
        <v>213</v>
      </c>
    </row>
    <row r="103" s="9" customFormat="1">
      <c r="B103" s="217"/>
      <c r="C103" s="218"/>
      <c r="D103" s="214" t="s">
        <v>217</v>
      </c>
      <c r="E103" s="219" t="s">
        <v>21</v>
      </c>
      <c r="F103" s="220" t="s">
        <v>514</v>
      </c>
      <c r="G103" s="218"/>
      <c r="H103" s="221">
        <v>12</v>
      </c>
      <c r="I103" s="222"/>
      <c r="J103" s="218"/>
      <c r="K103" s="218"/>
      <c r="L103" s="223"/>
      <c r="M103" s="224"/>
      <c r="N103" s="225"/>
      <c r="O103" s="225"/>
      <c r="P103" s="225"/>
      <c r="Q103" s="225"/>
      <c r="R103" s="225"/>
      <c r="S103" s="225"/>
      <c r="T103" s="226"/>
      <c r="AT103" s="227" t="s">
        <v>217</v>
      </c>
      <c r="AU103" s="227" t="s">
        <v>73</v>
      </c>
      <c r="AV103" s="9" t="s">
        <v>82</v>
      </c>
      <c r="AW103" s="9" t="s">
        <v>37</v>
      </c>
      <c r="AX103" s="9" t="s">
        <v>80</v>
      </c>
      <c r="AY103" s="227" t="s">
        <v>213</v>
      </c>
    </row>
    <row r="104" s="1" customFormat="1" ht="25.5" customHeight="1">
      <c r="B104" s="43"/>
      <c r="C104" s="238" t="s">
        <v>235</v>
      </c>
      <c r="D104" s="238" t="s">
        <v>232</v>
      </c>
      <c r="E104" s="239" t="s">
        <v>325</v>
      </c>
      <c r="F104" s="240" t="s">
        <v>326</v>
      </c>
      <c r="G104" s="241" t="s">
        <v>221</v>
      </c>
      <c r="H104" s="242">
        <v>6</v>
      </c>
      <c r="I104" s="243"/>
      <c r="J104" s="244">
        <f>ROUND(I104*H104,2)</f>
        <v>0</v>
      </c>
      <c r="K104" s="240" t="s">
        <v>211</v>
      </c>
      <c r="L104" s="245"/>
      <c r="M104" s="246" t="s">
        <v>21</v>
      </c>
      <c r="N104" s="247" t="s">
        <v>44</v>
      </c>
      <c r="O104" s="44"/>
      <c r="P104" s="211">
        <f>O104*H104</f>
        <v>0</v>
      </c>
      <c r="Q104" s="211">
        <v>0.064979999999999996</v>
      </c>
      <c r="R104" s="211">
        <f>Q104*H104</f>
        <v>0.38988</v>
      </c>
      <c r="S104" s="211">
        <v>0</v>
      </c>
      <c r="T104" s="212">
        <f>S104*H104</f>
        <v>0</v>
      </c>
      <c r="AR104" s="21" t="s">
        <v>235</v>
      </c>
      <c r="AT104" s="21" t="s">
        <v>232</v>
      </c>
      <c r="AU104" s="21" t="s">
        <v>73</v>
      </c>
      <c r="AY104" s="21" t="s">
        <v>213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21" t="s">
        <v>80</v>
      </c>
      <c r="BK104" s="213">
        <f>ROUND(I104*H104,2)</f>
        <v>0</v>
      </c>
      <c r="BL104" s="21" t="s">
        <v>212</v>
      </c>
      <c r="BM104" s="21" t="s">
        <v>515</v>
      </c>
    </row>
    <row r="105" s="10" customFormat="1">
      <c r="B105" s="228"/>
      <c r="C105" s="229"/>
      <c r="D105" s="214" t="s">
        <v>217</v>
      </c>
      <c r="E105" s="230" t="s">
        <v>21</v>
      </c>
      <c r="F105" s="231" t="s">
        <v>328</v>
      </c>
      <c r="G105" s="229"/>
      <c r="H105" s="230" t="s">
        <v>21</v>
      </c>
      <c r="I105" s="232"/>
      <c r="J105" s="229"/>
      <c r="K105" s="229"/>
      <c r="L105" s="233"/>
      <c r="M105" s="234"/>
      <c r="N105" s="235"/>
      <c r="O105" s="235"/>
      <c r="P105" s="235"/>
      <c r="Q105" s="235"/>
      <c r="R105" s="235"/>
      <c r="S105" s="235"/>
      <c r="T105" s="236"/>
      <c r="AT105" s="237" t="s">
        <v>217</v>
      </c>
      <c r="AU105" s="237" t="s">
        <v>73</v>
      </c>
      <c r="AV105" s="10" t="s">
        <v>80</v>
      </c>
      <c r="AW105" s="10" t="s">
        <v>37</v>
      </c>
      <c r="AX105" s="10" t="s">
        <v>73</v>
      </c>
      <c r="AY105" s="237" t="s">
        <v>213</v>
      </c>
    </row>
    <row r="106" s="9" customFormat="1">
      <c r="B106" s="217"/>
      <c r="C106" s="218"/>
      <c r="D106" s="214" t="s">
        <v>217</v>
      </c>
      <c r="E106" s="219" t="s">
        <v>21</v>
      </c>
      <c r="F106" s="220" t="s">
        <v>243</v>
      </c>
      <c r="G106" s="218"/>
      <c r="H106" s="221">
        <v>6</v>
      </c>
      <c r="I106" s="222"/>
      <c r="J106" s="218"/>
      <c r="K106" s="218"/>
      <c r="L106" s="223"/>
      <c r="M106" s="224"/>
      <c r="N106" s="225"/>
      <c r="O106" s="225"/>
      <c r="P106" s="225"/>
      <c r="Q106" s="225"/>
      <c r="R106" s="225"/>
      <c r="S106" s="225"/>
      <c r="T106" s="226"/>
      <c r="AT106" s="227" t="s">
        <v>217</v>
      </c>
      <c r="AU106" s="227" t="s">
        <v>73</v>
      </c>
      <c r="AV106" s="9" t="s">
        <v>82</v>
      </c>
      <c r="AW106" s="9" t="s">
        <v>37</v>
      </c>
      <c r="AX106" s="9" t="s">
        <v>80</v>
      </c>
      <c r="AY106" s="227" t="s">
        <v>213</v>
      </c>
    </row>
    <row r="107" s="1" customFormat="1" ht="25.5" customHeight="1">
      <c r="B107" s="43"/>
      <c r="C107" s="238" t="s">
        <v>256</v>
      </c>
      <c r="D107" s="238" t="s">
        <v>232</v>
      </c>
      <c r="E107" s="239" t="s">
        <v>329</v>
      </c>
      <c r="F107" s="240" t="s">
        <v>330</v>
      </c>
      <c r="G107" s="241" t="s">
        <v>221</v>
      </c>
      <c r="H107" s="242">
        <v>6</v>
      </c>
      <c r="I107" s="243"/>
      <c r="J107" s="244">
        <f>ROUND(I107*H107,2)</f>
        <v>0</v>
      </c>
      <c r="K107" s="240" t="s">
        <v>211</v>
      </c>
      <c r="L107" s="245"/>
      <c r="M107" s="246" t="s">
        <v>21</v>
      </c>
      <c r="N107" s="247" t="s">
        <v>44</v>
      </c>
      <c r="O107" s="44"/>
      <c r="P107" s="211">
        <f>O107*H107</f>
        <v>0</v>
      </c>
      <c r="Q107" s="211">
        <v>0.06021</v>
      </c>
      <c r="R107" s="211">
        <f>Q107*H107</f>
        <v>0.36126000000000003</v>
      </c>
      <c r="S107" s="211">
        <v>0</v>
      </c>
      <c r="T107" s="212">
        <f>S107*H107</f>
        <v>0</v>
      </c>
      <c r="AR107" s="21" t="s">
        <v>235</v>
      </c>
      <c r="AT107" s="21" t="s">
        <v>232</v>
      </c>
      <c r="AU107" s="21" t="s">
        <v>73</v>
      </c>
      <c r="AY107" s="21" t="s">
        <v>213</v>
      </c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21" t="s">
        <v>80</v>
      </c>
      <c r="BK107" s="213">
        <f>ROUND(I107*H107,2)</f>
        <v>0</v>
      </c>
      <c r="BL107" s="21" t="s">
        <v>212</v>
      </c>
      <c r="BM107" s="21" t="s">
        <v>516</v>
      </c>
    </row>
    <row r="108" s="10" customFormat="1">
      <c r="B108" s="228"/>
      <c r="C108" s="229"/>
      <c r="D108" s="214" t="s">
        <v>217</v>
      </c>
      <c r="E108" s="230" t="s">
        <v>21</v>
      </c>
      <c r="F108" s="231" t="s">
        <v>328</v>
      </c>
      <c r="G108" s="229"/>
      <c r="H108" s="230" t="s">
        <v>21</v>
      </c>
      <c r="I108" s="232"/>
      <c r="J108" s="229"/>
      <c r="K108" s="229"/>
      <c r="L108" s="233"/>
      <c r="M108" s="234"/>
      <c r="N108" s="235"/>
      <c r="O108" s="235"/>
      <c r="P108" s="235"/>
      <c r="Q108" s="235"/>
      <c r="R108" s="235"/>
      <c r="S108" s="235"/>
      <c r="T108" s="236"/>
      <c r="AT108" s="237" t="s">
        <v>217</v>
      </c>
      <c r="AU108" s="237" t="s">
        <v>73</v>
      </c>
      <c r="AV108" s="10" t="s">
        <v>80</v>
      </c>
      <c r="AW108" s="10" t="s">
        <v>37</v>
      </c>
      <c r="AX108" s="10" t="s">
        <v>73</v>
      </c>
      <c r="AY108" s="237" t="s">
        <v>213</v>
      </c>
    </row>
    <row r="109" s="9" customFormat="1">
      <c r="B109" s="217"/>
      <c r="C109" s="218"/>
      <c r="D109" s="214" t="s">
        <v>217</v>
      </c>
      <c r="E109" s="219" t="s">
        <v>21</v>
      </c>
      <c r="F109" s="220" t="s">
        <v>243</v>
      </c>
      <c r="G109" s="218"/>
      <c r="H109" s="221">
        <v>6</v>
      </c>
      <c r="I109" s="222"/>
      <c r="J109" s="218"/>
      <c r="K109" s="218"/>
      <c r="L109" s="223"/>
      <c r="M109" s="224"/>
      <c r="N109" s="225"/>
      <c r="O109" s="225"/>
      <c r="P109" s="225"/>
      <c r="Q109" s="225"/>
      <c r="R109" s="225"/>
      <c r="S109" s="225"/>
      <c r="T109" s="226"/>
      <c r="AT109" s="227" t="s">
        <v>217</v>
      </c>
      <c r="AU109" s="227" t="s">
        <v>73</v>
      </c>
      <c r="AV109" s="9" t="s">
        <v>82</v>
      </c>
      <c r="AW109" s="9" t="s">
        <v>37</v>
      </c>
      <c r="AX109" s="9" t="s">
        <v>80</v>
      </c>
      <c r="AY109" s="227" t="s">
        <v>213</v>
      </c>
    </row>
    <row r="110" s="1" customFormat="1" ht="76.5" customHeight="1">
      <c r="B110" s="43"/>
      <c r="C110" s="202" t="s">
        <v>175</v>
      </c>
      <c r="D110" s="202" t="s">
        <v>207</v>
      </c>
      <c r="E110" s="203" t="s">
        <v>248</v>
      </c>
      <c r="F110" s="204" t="s">
        <v>249</v>
      </c>
      <c r="G110" s="205" t="s">
        <v>250</v>
      </c>
      <c r="H110" s="206">
        <v>2</v>
      </c>
      <c r="I110" s="207"/>
      <c r="J110" s="208">
        <f>ROUND(I110*H110,2)</f>
        <v>0</v>
      </c>
      <c r="K110" s="204" t="s">
        <v>211</v>
      </c>
      <c r="L110" s="69"/>
      <c r="M110" s="209" t="s">
        <v>21</v>
      </c>
      <c r="N110" s="210" t="s">
        <v>44</v>
      </c>
      <c r="O110" s="44"/>
      <c r="P110" s="211">
        <f>O110*H110</f>
        <v>0</v>
      </c>
      <c r="Q110" s="211">
        <v>0</v>
      </c>
      <c r="R110" s="211">
        <f>Q110*H110</f>
        <v>0</v>
      </c>
      <c r="S110" s="211">
        <v>0</v>
      </c>
      <c r="T110" s="212">
        <f>S110*H110</f>
        <v>0</v>
      </c>
      <c r="AR110" s="21" t="s">
        <v>212</v>
      </c>
      <c r="AT110" s="21" t="s">
        <v>207</v>
      </c>
      <c r="AU110" s="21" t="s">
        <v>73</v>
      </c>
      <c r="AY110" s="21" t="s">
        <v>213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21" t="s">
        <v>80</v>
      </c>
      <c r="BK110" s="213">
        <f>ROUND(I110*H110,2)</f>
        <v>0</v>
      </c>
      <c r="BL110" s="21" t="s">
        <v>212</v>
      </c>
      <c r="BM110" s="21" t="s">
        <v>517</v>
      </c>
    </row>
    <row r="111" s="1" customFormat="1">
      <c r="B111" s="43"/>
      <c r="C111" s="71"/>
      <c r="D111" s="214" t="s">
        <v>215</v>
      </c>
      <c r="E111" s="71"/>
      <c r="F111" s="215" t="s">
        <v>252</v>
      </c>
      <c r="G111" s="71"/>
      <c r="H111" s="71"/>
      <c r="I111" s="186"/>
      <c r="J111" s="71"/>
      <c r="K111" s="71"/>
      <c r="L111" s="69"/>
      <c r="M111" s="216"/>
      <c r="N111" s="44"/>
      <c r="O111" s="44"/>
      <c r="P111" s="44"/>
      <c r="Q111" s="44"/>
      <c r="R111" s="44"/>
      <c r="S111" s="44"/>
      <c r="T111" s="92"/>
      <c r="AT111" s="21" t="s">
        <v>215</v>
      </c>
      <c r="AU111" s="21" t="s">
        <v>73</v>
      </c>
    </row>
    <row r="112" s="9" customFormat="1">
      <c r="B112" s="217"/>
      <c r="C112" s="218"/>
      <c r="D112" s="214" t="s">
        <v>217</v>
      </c>
      <c r="E112" s="219" t="s">
        <v>21</v>
      </c>
      <c r="F112" s="220" t="s">
        <v>82</v>
      </c>
      <c r="G112" s="218"/>
      <c r="H112" s="221">
        <v>2</v>
      </c>
      <c r="I112" s="222"/>
      <c r="J112" s="218"/>
      <c r="K112" s="218"/>
      <c r="L112" s="223"/>
      <c r="M112" s="224"/>
      <c r="N112" s="225"/>
      <c r="O112" s="225"/>
      <c r="P112" s="225"/>
      <c r="Q112" s="225"/>
      <c r="R112" s="225"/>
      <c r="S112" s="225"/>
      <c r="T112" s="226"/>
      <c r="AT112" s="227" t="s">
        <v>217</v>
      </c>
      <c r="AU112" s="227" t="s">
        <v>73</v>
      </c>
      <c r="AV112" s="9" t="s">
        <v>82</v>
      </c>
      <c r="AW112" s="9" t="s">
        <v>37</v>
      </c>
      <c r="AX112" s="9" t="s">
        <v>80</v>
      </c>
      <c r="AY112" s="227" t="s">
        <v>213</v>
      </c>
    </row>
    <row r="113" s="1" customFormat="1" ht="76.5" customHeight="1">
      <c r="B113" s="43"/>
      <c r="C113" s="202" t="s">
        <v>265</v>
      </c>
      <c r="D113" s="202" t="s">
        <v>207</v>
      </c>
      <c r="E113" s="203" t="s">
        <v>332</v>
      </c>
      <c r="F113" s="204" t="s">
        <v>333</v>
      </c>
      <c r="G113" s="205" t="s">
        <v>250</v>
      </c>
      <c r="H113" s="206">
        <v>5</v>
      </c>
      <c r="I113" s="207"/>
      <c r="J113" s="208">
        <f>ROUND(I113*H113,2)</f>
        <v>0</v>
      </c>
      <c r="K113" s="204" t="s">
        <v>211</v>
      </c>
      <c r="L113" s="69"/>
      <c r="M113" s="209" t="s">
        <v>21</v>
      </c>
      <c r="N113" s="210" t="s">
        <v>44</v>
      </c>
      <c r="O113" s="44"/>
      <c r="P113" s="211">
        <f>O113*H113</f>
        <v>0</v>
      </c>
      <c r="Q113" s="211">
        <v>0</v>
      </c>
      <c r="R113" s="211">
        <f>Q113*H113</f>
        <v>0</v>
      </c>
      <c r="S113" s="211">
        <v>0</v>
      </c>
      <c r="T113" s="212">
        <f>S113*H113</f>
        <v>0</v>
      </c>
      <c r="AR113" s="21" t="s">
        <v>212</v>
      </c>
      <c r="AT113" s="21" t="s">
        <v>207</v>
      </c>
      <c r="AU113" s="21" t="s">
        <v>73</v>
      </c>
      <c r="AY113" s="21" t="s">
        <v>213</v>
      </c>
      <c r="BE113" s="213">
        <f>IF(N113="základní",J113,0)</f>
        <v>0</v>
      </c>
      <c r="BF113" s="213">
        <f>IF(N113="snížená",J113,0)</f>
        <v>0</v>
      </c>
      <c r="BG113" s="213">
        <f>IF(N113="zákl. přenesená",J113,0)</f>
        <v>0</v>
      </c>
      <c r="BH113" s="213">
        <f>IF(N113="sníž. přenesená",J113,0)</f>
        <v>0</v>
      </c>
      <c r="BI113" s="213">
        <f>IF(N113="nulová",J113,0)</f>
        <v>0</v>
      </c>
      <c r="BJ113" s="21" t="s">
        <v>80</v>
      </c>
      <c r="BK113" s="213">
        <f>ROUND(I113*H113,2)</f>
        <v>0</v>
      </c>
      <c r="BL113" s="21" t="s">
        <v>212</v>
      </c>
      <c r="BM113" s="21" t="s">
        <v>518</v>
      </c>
    </row>
    <row r="114" s="1" customFormat="1">
      <c r="B114" s="43"/>
      <c r="C114" s="71"/>
      <c r="D114" s="214" t="s">
        <v>215</v>
      </c>
      <c r="E114" s="71"/>
      <c r="F114" s="215" t="s">
        <v>252</v>
      </c>
      <c r="G114" s="71"/>
      <c r="H114" s="71"/>
      <c r="I114" s="186"/>
      <c r="J114" s="71"/>
      <c r="K114" s="71"/>
      <c r="L114" s="69"/>
      <c r="M114" s="216"/>
      <c r="N114" s="44"/>
      <c r="O114" s="44"/>
      <c r="P114" s="44"/>
      <c r="Q114" s="44"/>
      <c r="R114" s="44"/>
      <c r="S114" s="44"/>
      <c r="T114" s="92"/>
      <c r="AT114" s="21" t="s">
        <v>215</v>
      </c>
      <c r="AU114" s="21" t="s">
        <v>73</v>
      </c>
    </row>
    <row r="115" s="9" customFormat="1">
      <c r="B115" s="217"/>
      <c r="C115" s="218"/>
      <c r="D115" s="214" t="s">
        <v>217</v>
      </c>
      <c r="E115" s="219" t="s">
        <v>21</v>
      </c>
      <c r="F115" s="220" t="s">
        <v>237</v>
      </c>
      <c r="G115" s="218"/>
      <c r="H115" s="221">
        <v>5</v>
      </c>
      <c r="I115" s="222"/>
      <c r="J115" s="218"/>
      <c r="K115" s="218"/>
      <c r="L115" s="223"/>
      <c r="M115" s="224"/>
      <c r="N115" s="225"/>
      <c r="O115" s="225"/>
      <c r="P115" s="225"/>
      <c r="Q115" s="225"/>
      <c r="R115" s="225"/>
      <c r="S115" s="225"/>
      <c r="T115" s="226"/>
      <c r="AT115" s="227" t="s">
        <v>217</v>
      </c>
      <c r="AU115" s="227" t="s">
        <v>73</v>
      </c>
      <c r="AV115" s="9" t="s">
        <v>82</v>
      </c>
      <c r="AW115" s="9" t="s">
        <v>37</v>
      </c>
      <c r="AX115" s="9" t="s">
        <v>80</v>
      </c>
      <c r="AY115" s="227" t="s">
        <v>213</v>
      </c>
    </row>
    <row r="116" s="1" customFormat="1" ht="76.5" customHeight="1">
      <c r="B116" s="43"/>
      <c r="C116" s="202" t="s">
        <v>270</v>
      </c>
      <c r="D116" s="202" t="s">
        <v>207</v>
      </c>
      <c r="E116" s="203" t="s">
        <v>253</v>
      </c>
      <c r="F116" s="204" t="s">
        <v>254</v>
      </c>
      <c r="G116" s="205" t="s">
        <v>250</v>
      </c>
      <c r="H116" s="206">
        <v>1</v>
      </c>
      <c r="I116" s="207"/>
      <c r="J116" s="208">
        <f>ROUND(I116*H116,2)</f>
        <v>0</v>
      </c>
      <c r="K116" s="204" t="s">
        <v>211</v>
      </c>
      <c r="L116" s="69"/>
      <c r="M116" s="209" t="s">
        <v>21</v>
      </c>
      <c r="N116" s="210" t="s">
        <v>44</v>
      </c>
      <c r="O116" s="44"/>
      <c r="P116" s="211">
        <f>O116*H116</f>
        <v>0</v>
      </c>
      <c r="Q116" s="211">
        <v>0</v>
      </c>
      <c r="R116" s="211">
        <f>Q116*H116</f>
        <v>0</v>
      </c>
      <c r="S116" s="211">
        <v>0</v>
      </c>
      <c r="T116" s="212">
        <f>S116*H116</f>
        <v>0</v>
      </c>
      <c r="AR116" s="21" t="s">
        <v>212</v>
      </c>
      <c r="AT116" s="21" t="s">
        <v>207</v>
      </c>
      <c r="AU116" s="21" t="s">
        <v>73</v>
      </c>
      <c r="AY116" s="21" t="s">
        <v>213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21" t="s">
        <v>80</v>
      </c>
      <c r="BK116" s="213">
        <f>ROUND(I116*H116,2)</f>
        <v>0</v>
      </c>
      <c r="BL116" s="21" t="s">
        <v>212</v>
      </c>
      <c r="BM116" s="21" t="s">
        <v>519</v>
      </c>
    </row>
    <row r="117" s="1" customFormat="1">
      <c r="B117" s="43"/>
      <c r="C117" s="71"/>
      <c r="D117" s="214" t="s">
        <v>215</v>
      </c>
      <c r="E117" s="71"/>
      <c r="F117" s="215" t="s">
        <v>252</v>
      </c>
      <c r="G117" s="71"/>
      <c r="H117" s="71"/>
      <c r="I117" s="186"/>
      <c r="J117" s="71"/>
      <c r="K117" s="71"/>
      <c r="L117" s="69"/>
      <c r="M117" s="216"/>
      <c r="N117" s="44"/>
      <c r="O117" s="44"/>
      <c r="P117" s="44"/>
      <c r="Q117" s="44"/>
      <c r="R117" s="44"/>
      <c r="S117" s="44"/>
      <c r="T117" s="92"/>
      <c r="AT117" s="21" t="s">
        <v>215</v>
      </c>
      <c r="AU117" s="21" t="s">
        <v>73</v>
      </c>
    </row>
    <row r="118" s="9" customFormat="1">
      <c r="B118" s="217"/>
      <c r="C118" s="218"/>
      <c r="D118" s="214" t="s">
        <v>217</v>
      </c>
      <c r="E118" s="219" t="s">
        <v>21</v>
      </c>
      <c r="F118" s="220" t="s">
        <v>80</v>
      </c>
      <c r="G118" s="218"/>
      <c r="H118" s="221">
        <v>1</v>
      </c>
      <c r="I118" s="222"/>
      <c r="J118" s="218"/>
      <c r="K118" s="218"/>
      <c r="L118" s="223"/>
      <c r="M118" s="224"/>
      <c r="N118" s="225"/>
      <c r="O118" s="225"/>
      <c r="P118" s="225"/>
      <c r="Q118" s="225"/>
      <c r="R118" s="225"/>
      <c r="S118" s="225"/>
      <c r="T118" s="226"/>
      <c r="AT118" s="227" t="s">
        <v>217</v>
      </c>
      <c r="AU118" s="227" t="s">
        <v>73</v>
      </c>
      <c r="AV118" s="9" t="s">
        <v>82</v>
      </c>
      <c r="AW118" s="9" t="s">
        <v>37</v>
      </c>
      <c r="AX118" s="9" t="s">
        <v>80</v>
      </c>
      <c r="AY118" s="227" t="s">
        <v>213</v>
      </c>
    </row>
    <row r="119" s="1" customFormat="1" ht="76.5" customHeight="1">
      <c r="B119" s="43"/>
      <c r="C119" s="202" t="s">
        <v>275</v>
      </c>
      <c r="D119" s="202" t="s">
        <v>207</v>
      </c>
      <c r="E119" s="203" t="s">
        <v>257</v>
      </c>
      <c r="F119" s="204" t="s">
        <v>258</v>
      </c>
      <c r="G119" s="205" t="s">
        <v>250</v>
      </c>
      <c r="H119" s="206">
        <v>2</v>
      </c>
      <c r="I119" s="207"/>
      <c r="J119" s="208">
        <f>ROUND(I119*H119,2)</f>
        <v>0</v>
      </c>
      <c r="K119" s="204" t="s">
        <v>211</v>
      </c>
      <c r="L119" s="69"/>
      <c r="M119" s="209" t="s">
        <v>21</v>
      </c>
      <c r="N119" s="210" t="s">
        <v>44</v>
      </c>
      <c r="O119" s="44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AR119" s="21" t="s">
        <v>212</v>
      </c>
      <c r="AT119" s="21" t="s">
        <v>207</v>
      </c>
      <c r="AU119" s="21" t="s">
        <v>73</v>
      </c>
      <c r="AY119" s="21" t="s">
        <v>213</v>
      </c>
      <c r="BE119" s="213">
        <f>IF(N119="základní",J119,0)</f>
        <v>0</v>
      </c>
      <c r="BF119" s="213">
        <f>IF(N119="snížená",J119,0)</f>
        <v>0</v>
      </c>
      <c r="BG119" s="213">
        <f>IF(N119="zákl. přenesená",J119,0)</f>
        <v>0</v>
      </c>
      <c r="BH119" s="213">
        <f>IF(N119="sníž. přenesená",J119,0)</f>
        <v>0</v>
      </c>
      <c r="BI119" s="213">
        <f>IF(N119="nulová",J119,0)</f>
        <v>0</v>
      </c>
      <c r="BJ119" s="21" t="s">
        <v>80</v>
      </c>
      <c r="BK119" s="213">
        <f>ROUND(I119*H119,2)</f>
        <v>0</v>
      </c>
      <c r="BL119" s="21" t="s">
        <v>212</v>
      </c>
      <c r="BM119" s="21" t="s">
        <v>520</v>
      </c>
    </row>
    <row r="120" s="1" customFormat="1">
      <c r="B120" s="43"/>
      <c r="C120" s="71"/>
      <c r="D120" s="214" t="s">
        <v>215</v>
      </c>
      <c r="E120" s="71"/>
      <c r="F120" s="215" t="s">
        <v>252</v>
      </c>
      <c r="G120" s="71"/>
      <c r="H120" s="71"/>
      <c r="I120" s="186"/>
      <c r="J120" s="71"/>
      <c r="K120" s="71"/>
      <c r="L120" s="69"/>
      <c r="M120" s="216"/>
      <c r="N120" s="44"/>
      <c r="O120" s="44"/>
      <c r="P120" s="44"/>
      <c r="Q120" s="44"/>
      <c r="R120" s="44"/>
      <c r="S120" s="44"/>
      <c r="T120" s="92"/>
      <c r="AT120" s="21" t="s">
        <v>215</v>
      </c>
      <c r="AU120" s="21" t="s">
        <v>73</v>
      </c>
    </row>
    <row r="121" s="9" customFormat="1">
      <c r="B121" s="217"/>
      <c r="C121" s="218"/>
      <c r="D121" s="214" t="s">
        <v>217</v>
      </c>
      <c r="E121" s="219" t="s">
        <v>21</v>
      </c>
      <c r="F121" s="220" t="s">
        <v>82</v>
      </c>
      <c r="G121" s="218"/>
      <c r="H121" s="221">
        <v>2</v>
      </c>
      <c r="I121" s="222"/>
      <c r="J121" s="218"/>
      <c r="K121" s="218"/>
      <c r="L121" s="223"/>
      <c r="M121" s="224"/>
      <c r="N121" s="225"/>
      <c r="O121" s="225"/>
      <c r="P121" s="225"/>
      <c r="Q121" s="225"/>
      <c r="R121" s="225"/>
      <c r="S121" s="225"/>
      <c r="T121" s="226"/>
      <c r="AT121" s="227" t="s">
        <v>217</v>
      </c>
      <c r="AU121" s="227" t="s">
        <v>73</v>
      </c>
      <c r="AV121" s="9" t="s">
        <v>82</v>
      </c>
      <c r="AW121" s="9" t="s">
        <v>37</v>
      </c>
      <c r="AX121" s="9" t="s">
        <v>80</v>
      </c>
      <c r="AY121" s="227" t="s">
        <v>213</v>
      </c>
    </row>
    <row r="122" s="1" customFormat="1" ht="102" customHeight="1">
      <c r="B122" s="43"/>
      <c r="C122" s="202" t="s">
        <v>279</v>
      </c>
      <c r="D122" s="202" t="s">
        <v>207</v>
      </c>
      <c r="E122" s="203" t="s">
        <v>337</v>
      </c>
      <c r="F122" s="204" t="s">
        <v>338</v>
      </c>
      <c r="G122" s="205" t="s">
        <v>250</v>
      </c>
      <c r="H122" s="206">
        <v>1</v>
      </c>
      <c r="I122" s="207"/>
      <c r="J122" s="208">
        <f>ROUND(I122*H122,2)</f>
        <v>0</v>
      </c>
      <c r="K122" s="204" t="s">
        <v>211</v>
      </c>
      <c r="L122" s="69"/>
      <c r="M122" s="209" t="s">
        <v>21</v>
      </c>
      <c r="N122" s="210" t="s">
        <v>44</v>
      </c>
      <c r="O122" s="44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AR122" s="21" t="s">
        <v>212</v>
      </c>
      <c r="AT122" s="21" t="s">
        <v>207</v>
      </c>
      <c r="AU122" s="21" t="s">
        <v>73</v>
      </c>
      <c r="AY122" s="21" t="s">
        <v>213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21" t="s">
        <v>80</v>
      </c>
      <c r="BK122" s="213">
        <f>ROUND(I122*H122,2)</f>
        <v>0</v>
      </c>
      <c r="BL122" s="21" t="s">
        <v>212</v>
      </c>
      <c r="BM122" s="21" t="s">
        <v>521</v>
      </c>
    </row>
    <row r="123" s="1" customFormat="1">
      <c r="B123" s="43"/>
      <c r="C123" s="71"/>
      <c r="D123" s="214" t="s">
        <v>215</v>
      </c>
      <c r="E123" s="71"/>
      <c r="F123" s="215" t="s">
        <v>340</v>
      </c>
      <c r="G123" s="71"/>
      <c r="H123" s="71"/>
      <c r="I123" s="186"/>
      <c r="J123" s="71"/>
      <c r="K123" s="71"/>
      <c r="L123" s="69"/>
      <c r="M123" s="216"/>
      <c r="N123" s="44"/>
      <c r="O123" s="44"/>
      <c r="P123" s="44"/>
      <c r="Q123" s="44"/>
      <c r="R123" s="44"/>
      <c r="S123" s="44"/>
      <c r="T123" s="92"/>
      <c r="AT123" s="21" t="s">
        <v>215</v>
      </c>
      <c r="AU123" s="21" t="s">
        <v>73</v>
      </c>
    </row>
    <row r="124" s="9" customFormat="1">
      <c r="B124" s="217"/>
      <c r="C124" s="218"/>
      <c r="D124" s="214" t="s">
        <v>217</v>
      </c>
      <c r="E124" s="219" t="s">
        <v>21</v>
      </c>
      <c r="F124" s="220" t="s">
        <v>80</v>
      </c>
      <c r="G124" s="218"/>
      <c r="H124" s="221">
        <v>1</v>
      </c>
      <c r="I124" s="222"/>
      <c r="J124" s="218"/>
      <c r="K124" s="218"/>
      <c r="L124" s="223"/>
      <c r="M124" s="224"/>
      <c r="N124" s="225"/>
      <c r="O124" s="225"/>
      <c r="P124" s="225"/>
      <c r="Q124" s="225"/>
      <c r="R124" s="225"/>
      <c r="S124" s="225"/>
      <c r="T124" s="226"/>
      <c r="AT124" s="227" t="s">
        <v>217</v>
      </c>
      <c r="AU124" s="227" t="s">
        <v>73</v>
      </c>
      <c r="AV124" s="9" t="s">
        <v>82</v>
      </c>
      <c r="AW124" s="9" t="s">
        <v>37</v>
      </c>
      <c r="AX124" s="9" t="s">
        <v>80</v>
      </c>
      <c r="AY124" s="227" t="s">
        <v>213</v>
      </c>
    </row>
    <row r="125" s="1" customFormat="1" ht="76.5" customHeight="1">
      <c r="B125" s="43"/>
      <c r="C125" s="202" t="s">
        <v>10</v>
      </c>
      <c r="D125" s="202" t="s">
        <v>207</v>
      </c>
      <c r="E125" s="203" t="s">
        <v>260</v>
      </c>
      <c r="F125" s="204" t="s">
        <v>261</v>
      </c>
      <c r="G125" s="205" t="s">
        <v>221</v>
      </c>
      <c r="H125" s="206">
        <v>920</v>
      </c>
      <c r="I125" s="207"/>
      <c r="J125" s="208">
        <f>ROUND(I125*H125,2)</f>
        <v>0</v>
      </c>
      <c r="K125" s="204" t="s">
        <v>211</v>
      </c>
      <c r="L125" s="69"/>
      <c r="M125" s="209" t="s">
        <v>21</v>
      </c>
      <c r="N125" s="210" t="s">
        <v>44</v>
      </c>
      <c r="O125" s="44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AR125" s="21" t="s">
        <v>212</v>
      </c>
      <c r="AT125" s="21" t="s">
        <v>207</v>
      </c>
      <c r="AU125" s="21" t="s">
        <v>73</v>
      </c>
      <c r="AY125" s="21" t="s">
        <v>213</v>
      </c>
      <c r="BE125" s="213">
        <f>IF(N125="základní",J125,0)</f>
        <v>0</v>
      </c>
      <c r="BF125" s="213">
        <f>IF(N125="snížená",J125,0)</f>
        <v>0</v>
      </c>
      <c r="BG125" s="213">
        <f>IF(N125="zákl. přenesená",J125,0)</f>
        <v>0</v>
      </c>
      <c r="BH125" s="213">
        <f>IF(N125="sníž. přenesená",J125,0)</f>
        <v>0</v>
      </c>
      <c r="BI125" s="213">
        <f>IF(N125="nulová",J125,0)</f>
        <v>0</v>
      </c>
      <c r="BJ125" s="21" t="s">
        <v>80</v>
      </c>
      <c r="BK125" s="213">
        <f>ROUND(I125*H125,2)</f>
        <v>0</v>
      </c>
      <c r="BL125" s="21" t="s">
        <v>212</v>
      </c>
      <c r="BM125" s="21" t="s">
        <v>522</v>
      </c>
    </row>
    <row r="126" s="1" customFormat="1">
      <c r="B126" s="43"/>
      <c r="C126" s="71"/>
      <c r="D126" s="214" t="s">
        <v>215</v>
      </c>
      <c r="E126" s="71"/>
      <c r="F126" s="215" t="s">
        <v>263</v>
      </c>
      <c r="G126" s="71"/>
      <c r="H126" s="71"/>
      <c r="I126" s="186"/>
      <c r="J126" s="71"/>
      <c r="K126" s="71"/>
      <c r="L126" s="69"/>
      <c r="M126" s="216"/>
      <c r="N126" s="44"/>
      <c r="O126" s="44"/>
      <c r="P126" s="44"/>
      <c r="Q126" s="44"/>
      <c r="R126" s="44"/>
      <c r="S126" s="44"/>
      <c r="T126" s="92"/>
      <c r="AT126" s="21" t="s">
        <v>215</v>
      </c>
      <c r="AU126" s="21" t="s">
        <v>73</v>
      </c>
    </row>
    <row r="127" s="9" customFormat="1">
      <c r="B127" s="217"/>
      <c r="C127" s="218"/>
      <c r="D127" s="214" t="s">
        <v>217</v>
      </c>
      <c r="E127" s="219" t="s">
        <v>21</v>
      </c>
      <c r="F127" s="220" t="s">
        <v>401</v>
      </c>
      <c r="G127" s="218"/>
      <c r="H127" s="221">
        <v>920</v>
      </c>
      <c r="I127" s="222"/>
      <c r="J127" s="218"/>
      <c r="K127" s="218"/>
      <c r="L127" s="223"/>
      <c r="M127" s="224"/>
      <c r="N127" s="225"/>
      <c r="O127" s="225"/>
      <c r="P127" s="225"/>
      <c r="Q127" s="225"/>
      <c r="R127" s="225"/>
      <c r="S127" s="225"/>
      <c r="T127" s="226"/>
      <c r="AT127" s="227" t="s">
        <v>217</v>
      </c>
      <c r="AU127" s="227" t="s">
        <v>73</v>
      </c>
      <c r="AV127" s="9" t="s">
        <v>82</v>
      </c>
      <c r="AW127" s="9" t="s">
        <v>37</v>
      </c>
      <c r="AX127" s="9" t="s">
        <v>80</v>
      </c>
      <c r="AY127" s="227" t="s">
        <v>213</v>
      </c>
    </row>
    <row r="128" s="1" customFormat="1" ht="63.75" customHeight="1">
      <c r="B128" s="43"/>
      <c r="C128" s="202" t="s">
        <v>290</v>
      </c>
      <c r="D128" s="202" t="s">
        <v>207</v>
      </c>
      <c r="E128" s="203" t="s">
        <v>266</v>
      </c>
      <c r="F128" s="204" t="s">
        <v>267</v>
      </c>
      <c r="G128" s="205" t="s">
        <v>250</v>
      </c>
      <c r="H128" s="206">
        <v>4</v>
      </c>
      <c r="I128" s="207"/>
      <c r="J128" s="208">
        <f>ROUND(I128*H128,2)</f>
        <v>0</v>
      </c>
      <c r="K128" s="204" t="s">
        <v>211</v>
      </c>
      <c r="L128" s="69"/>
      <c r="M128" s="209" t="s">
        <v>21</v>
      </c>
      <c r="N128" s="210" t="s">
        <v>44</v>
      </c>
      <c r="O128" s="44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AR128" s="21" t="s">
        <v>212</v>
      </c>
      <c r="AT128" s="21" t="s">
        <v>207</v>
      </c>
      <c r="AU128" s="21" t="s">
        <v>73</v>
      </c>
      <c r="AY128" s="21" t="s">
        <v>213</v>
      </c>
      <c r="BE128" s="213">
        <f>IF(N128="základní",J128,0)</f>
        <v>0</v>
      </c>
      <c r="BF128" s="213">
        <f>IF(N128="snížená",J128,0)</f>
        <v>0</v>
      </c>
      <c r="BG128" s="213">
        <f>IF(N128="zákl. přenesená",J128,0)</f>
        <v>0</v>
      </c>
      <c r="BH128" s="213">
        <f>IF(N128="sníž. přenesená",J128,0)</f>
        <v>0</v>
      </c>
      <c r="BI128" s="213">
        <f>IF(N128="nulová",J128,0)</f>
        <v>0</v>
      </c>
      <c r="BJ128" s="21" t="s">
        <v>80</v>
      </c>
      <c r="BK128" s="213">
        <f>ROUND(I128*H128,2)</f>
        <v>0</v>
      </c>
      <c r="BL128" s="21" t="s">
        <v>212</v>
      </c>
      <c r="BM128" s="21" t="s">
        <v>523</v>
      </c>
    </row>
    <row r="129" s="1" customFormat="1">
      <c r="B129" s="43"/>
      <c r="C129" s="71"/>
      <c r="D129" s="214" t="s">
        <v>215</v>
      </c>
      <c r="E129" s="71"/>
      <c r="F129" s="215" t="s">
        <v>269</v>
      </c>
      <c r="G129" s="71"/>
      <c r="H129" s="71"/>
      <c r="I129" s="186"/>
      <c r="J129" s="71"/>
      <c r="K129" s="71"/>
      <c r="L129" s="69"/>
      <c r="M129" s="216"/>
      <c r="N129" s="44"/>
      <c r="O129" s="44"/>
      <c r="P129" s="44"/>
      <c r="Q129" s="44"/>
      <c r="R129" s="44"/>
      <c r="S129" s="44"/>
      <c r="T129" s="92"/>
      <c r="AT129" s="21" t="s">
        <v>215</v>
      </c>
      <c r="AU129" s="21" t="s">
        <v>73</v>
      </c>
    </row>
    <row r="130" s="9" customFormat="1">
      <c r="B130" s="217"/>
      <c r="C130" s="218"/>
      <c r="D130" s="214" t="s">
        <v>217</v>
      </c>
      <c r="E130" s="219" t="s">
        <v>21</v>
      </c>
      <c r="F130" s="220" t="s">
        <v>212</v>
      </c>
      <c r="G130" s="218"/>
      <c r="H130" s="221">
        <v>4</v>
      </c>
      <c r="I130" s="222"/>
      <c r="J130" s="218"/>
      <c r="K130" s="218"/>
      <c r="L130" s="223"/>
      <c r="M130" s="224"/>
      <c r="N130" s="225"/>
      <c r="O130" s="225"/>
      <c r="P130" s="225"/>
      <c r="Q130" s="225"/>
      <c r="R130" s="225"/>
      <c r="S130" s="225"/>
      <c r="T130" s="226"/>
      <c r="AT130" s="227" t="s">
        <v>217</v>
      </c>
      <c r="AU130" s="227" t="s">
        <v>73</v>
      </c>
      <c r="AV130" s="9" t="s">
        <v>82</v>
      </c>
      <c r="AW130" s="9" t="s">
        <v>37</v>
      </c>
      <c r="AX130" s="9" t="s">
        <v>80</v>
      </c>
      <c r="AY130" s="227" t="s">
        <v>213</v>
      </c>
    </row>
    <row r="131" s="1" customFormat="1" ht="38.25" customHeight="1">
      <c r="B131" s="43"/>
      <c r="C131" s="202" t="s">
        <v>295</v>
      </c>
      <c r="D131" s="202" t="s">
        <v>207</v>
      </c>
      <c r="E131" s="203" t="s">
        <v>280</v>
      </c>
      <c r="F131" s="204" t="s">
        <v>281</v>
      </c>
      <c r="G131" s="205" t="s">
        <v>221</v>
      </c>
      <c r="H131" s="206">
        <v>6</v>
      </c>
      <c r="I131" s="207"/>
      <c r="J131" s="208">
        <f>ROUND(I131*H131,2)</f>
        <v>0</v>
      </c>
      <c r="K131" s="204" t="s">
        <v>211</v>
      </c>
      <c r="L131" s="69"/>
      <c r="M131" s="209" t="s">
        <v>21</v>
      </c>
      <c r="N131" s="210" t="s">
        <v>44</v>
      </c>
      <c r="O131" s="44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AR131" s="21" t="s">
        <v>212</v>
      </c>
      <c r="AT131" s="21" t="s">
        <v>207</v>
      </c>
      <c r="AU131" s="21" t="s">
        <v>73</v>
      </c>
      <c r="AY131" s="21" t="s">
        <v>213</v>
      </c>
      <c r="BE131" s="213">
        <f>IF(N131="základní",J131,0)</f>
        <v>0</v>
      </c>
      <c r="BF131" s="213">
        <f>IF(N131="snížená",J131,0)</f>
        <v>0</v>
      </c>
      <c r="BG131" s="213">
        <f>IF(N131="zákl. přenesená",J131,0)</f>
        <v>0</v>
      </c>
      <c r="BH131" s="213">
        <f>IF(N131="sníž. přenesená",J131,0)</f>
        <v>0</v>
      </c>
      <c r="BI131" s="213">
        <f>IF(N131="nulová",J131,0)</f>
        <v>0</v>
      </c>
      <c r="BJ131" s="21" t="s">
        <v>80</v>
      </c>
      <c r="BK131" s="213">
        <f>ROUND(I131*H131,2)</f>
        <v>0</v>
      </c>
      <c r="BL131" s="21" t="s">
        <v>212</v>
      </c>
      <c r="BM131" s="21" t="s">
        <v>524</v>
      </c>
    </row>
    <row r="132" s="1" customFormat="1">
      <c r="B132" s="43"/>
      <c r="C132" s="71"/>
      <c r="D132" s="214" t="s">
        <v>215</v>
      </c>
      <c r="E132" s="71"/>
      <c r="F132" s="215" t="s">
        <v>283</v>
      </c>
      <c r="G132" s="71"/>
      <c r="H132" s="71"/>
      <c r="I132" s="186"/>
      <c r="J132" s="71"/>
      <c r="K132" s="71"/>
      <c r="L132" s="69"/>
      <c r="M132" s="216"/>
      <c r="N132" s="44"/>
      <c r="O132" s="44"/>
      <c r="P132" s="44"/>
      <c r="Q132" s="44"/>
      <c r="R132" s="44"/>
      <c r="S132" s="44"/>
      <c r="T132" s="92"/>
      <c r="AT132" s="21" t="s">
        <v>215</v>
      </c>
      <c r="AU132" s="21" t="s">
        <v>73</v>
      </c>
    </row>
    <row r="133" s="10" customFormat="1">
      <c r="B133" s="228"/>
      <c r="C133" s="229"/>
      <c r="D133" s="214" t="s">
        <v>217</v>
      </c>
      <c r="E133" s="230" t="s">
        <v>21</v>
      </c>
      <c r="F133" s="231" t="s">
        <v>525</v>
      </c>
      <c r="G133" s="229"/>
      <c r="H133" s="230" t="s">
        <v>21</v>
      </c>
      <c r="I133" s="232"/>
      <c r="J133" s="229"/>
      <c r="K133" s="229"/>
      <c r="L133" s="233"/>
      <c r="M133" s="234"/>
      <c r="N133" s="235"/>
      <c r="O133" s="235"/>
      <c r="P133" s="235"/>
      <c r="Q133" s="235"/>
      <c r="R133" s="235"/>
      <c r="S133" s="235"/>
      <c r="T133" s="236"/>
      <c r="AT133" s="237" t="s">
        <v>217</v>
      </c>
      <c r="AU133" s="237" t="s">
        <v>73</v>
      </c>
      <c r="AV133" s="10" t="s">
        <v>80</v>
      </c>
      <c r="AW133" s="10" t="s">
        <v>37</v>
      </c>
      <c r="AX133" s="10" t="s">
        <v>73</v>
      </c>
      <c r="AY133" s="237" t="s">
        <v>213</v>
      </c>
    </row>
    <row r="134" s="9" customFormat="1">
      <c r="B134" s="217"/>
      <c r="C134" s="218"/>
      <c r="D134" s="214" t="s">
        <v>217</v>
      </c>
      <c r="E134" s="219" t="s">
        <v>21</v>
      </c>
      <c r="F134" s="220" t="s">
        <v>243</v>
      </c>
      <c r="G134" s="218"/>
      <c r="H134" s="221">
        <v>6</v>
      </c>
      <c r="I134" s="222"/>
      <c r="J134" s="218"/>
      <c r="K134" s="218"/>
      <c r="L134" s="223"/>
      <c r="M134" s="224"/>
      <c r="N134" s="225"/>
      <c r="O134" s="225"/>
      <c r="P134" s="225"/>
      <c r="Q134" s="225"/>
      <c r="R134" s="225"/>
      <c r="S134" s="225"/>
      <c r="T134" s="226"/>
      <c r="AT134" s="227" t="s">
        <v>217</v>
      </c>
      <c r="AU134" s="227" t="s">
        <v>73</v>
      </c>
      <c r="AV134" s="9" t="s">
        <v>82</v>
      </c>
      <c r="AW134" s="9" t="s">
        <v>37</v>
      </c>
      <c r="AX134" s="9" t="s">
        <v>80</v>
      </c>
      <c r="AY134" s="227" t="s">
        <v>213</v>
      </c>
    </row>
    <row r="135" s="1" customFormat="1" ht="38.25" customHeight="1">
      <c r="B135" s="43"/>
      <c r="C135" s="202" t="s">
        <v>274</v>
      </c>
      <c r="D135" s="202" t="s">
        <v>207</v>
      </c>
      <c r="E135" s="203" t="s">
        <v>285</v>
      </c>
      <c r="F135" s="204" t="s">
        <v>286</v>
      </c>
      <c r="G135" s="205" t="s">
        <v>221</v>
      </c>
      <c r="H135" s="206">
        <v>6</v>
      </c>
      <c r="I135" s="207"/>
      <c r="J135" s="208">
        <f>ROUND(I135*H135,2)</f>
        <v>0</v>
      </c>
      <c r="K135" s="204" t="s">
        <v>211</v>
      </c>
      <c r="L135" s="69"/>
      <c r="M135" s="209" t="s">
        <v>21</v>
      </c>
      <c r="N135" s="210" t="s">
        <v>44</v>
      </c>
      <c r="O135" s="44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AR135" s="21" t="s">
        <v>212</v>
      </c>
      <c r="AT135" s="21" t="s">
        <v>207</v>
      </c>
      <c r="AU135" s="21" t="s">
        <v>73</v>
      </c>
      <c r="AY135" s="21" t="s">
        <v>213</v>
      </c>
      <c r="BE135" s="213">
        <f>IF(N135="základní",J135,0)</f>
        <v>0</v>
      </c>
      <c r="BF135" s="213">
        <f>IF(N135="snížená",J135,0)</f>
        <v>0</v>
      </c>
      <c r="BG135" s="213">
        <f>IF(N135="zákl. přenesená",J135,0)</f>
        <v>0</v>
      </c>
      <c r="BH135" s="213">
        <f>IF(N135="sníž. přenesená",J135,0)</f>
        <v>0</v>
      </c>
      <c r="BI135" s="213">
        <f>IF(N135="nulová",J135,0)</f>
        <v>0</v>
      </c>
      <c r="BJ135" s="21" t="s">
        <v>80</v>
      </c>
      <c r="BK135" s="213">
        <f>ROUND(I135*H135,2)</f>
        <v>0</v>
      </c>
      <c r="BL135" s="21" t="s">
        <v>212</v>
      </c>
      <c r="BM135" s="21" t="s">
        <v>526</v>
      </c>
    </row>
    <row r="136" s="1" customFormat="1">
      <c r="B136" s="43"/>
      <c r="C136" s="71"/>
      <c r="D136" s="214" t="s">
        <v>215</v>
      </c>
      <c r="E136" s="71"/>
      <c r="F136" s="215" t="s">
        <v>288</v>
      </c>
      <c r="G136" s="71"/>
      <c r="H136" s="71"/>
      <c r="I136" s="186"/>
      <c r="J136" s="71"/>
      <c r="K136" s="71"/>
      <c r="L136" s="69"/>
      <c r="M136" s="216"/>
      <c r="N136" s="44"/>
      <c r="O136" s="44"/>
      <c r="P136" s="44"/>
      <c r="Q136" s="44"/>
      <c r="R136" s="44"/>
      <c r="S136" s="44"/>
      <c r="T136" s="92"/>
      <c r="AT136" s="21" t="s">
        <v>215</v>
      </c>
      <c r="AU136" s="21" t="s">
        <v>73</v>
      </c>
    </row>
    <row r="137" s="10" customFormat="1">
      <c r="B137" s="228"/>
      <c r="C137" s="229"/>
      <c r="D137" s="214" t="s">
        <v>217</v>
      </c>
      <c r="E137" s="230" t="s">
        <v>21</v>
      </c>
      <c r="F137" s="231" t="s">
        <v>525</v>
      </c>
      <c r="G137" s="229"/>
      <c r="H137" s="230" t="s">
        <v>21</v>
      </c>
      <c r="I137" s="232"/>
      <c r="J137" s="229"/>
      <c r="K137" s="229"/>
      <c r="L137" s="233"/>
      <c r="M137" s="234"/>
      <c r="N137" s="235"/>
      <c r="O137" s="235"/>
      <c r="P137" s="235"/>
      <c r="Q137" s="235"/>
      <c r="R137" s="235"/>
      <c r="S137" s="235"/>
      <c r="T137" s="236"/>
      <c r="AT137" s="237" t="s">
        <v>217</v>
      </c>
      <c r="AU137" s="237" t="s">
        <v>73</v>
      </c>
      <c r="AV137" s="10" t="s">
        <v>80</v>
      </c>
      <c r="AW137" s="10" t="s">
        <v>37</v>
      </c>
      <c r="AX137" s="10" t="s">
        <v>73</v>
      </c>
      <c r="AY137" s="237" t="s">
        <v>213</v>
      </c>
    </row>
    <row r="138" s="9" customFormat="1">
      <c r="B138" s="217"/>
      <c r="C138" s="218"/>
      <c r="D138" s="214" t="s">
        <v>217</v>
      </c>
      <c r="E138" s="219" t="s">
        <v>21</v>
      </c>
      <c r="F138" s="220" t="s">
        <v>243</v>
      </c>
      <c r="G138" s="218"/>
      <c r="H138" s="221">
        <v>6</v>
      </c>
      <c r="I138" s="222"/>
      <c r="J138" s="218"/>
      <c r="K138" s="218"/>
      <c r="L138" s="223"/>
      <c r="M138" s="224"/>
      <c r="N138" s="225"/>
      <c r="O138" s="225"/>
      <c r="P138" s="225"/>
      <c r="Q138" s="225"/>
      <c r="R138" s="225"/>
      <c r="S138" s="225"/>
      <c r="T138" s="226"/>
      <c r="AT138" s="227" t="s">
        <v>217</v>
      </c>
      <c r="AU138" s="227" t="s">
        <v>73</v>
      </c>
      <c r="AV138" s="9" t="s">
        <v>82</v>
      </c>
      <c r="AW138" s="9" t="s">
        <v>37</v>
      </c>
      <c r="AX138" s="9" t="s">
        <v>80</v>
      </c>
      <c r="AY138" s="227" t="s">
        <v>213</v>
      </c>
    </row>
    <row r="139" s="1" customFormat="1" ht="16.5" customHeight="1">
      <c r="B139" s="43"/>
      <c r="C139" s="202" t="s">
        <v>352</v>
      </c>
      <c r="D139" s="202" t="s">
        <v>207</v>
      </c>
      <c r="E139" s="203" t="s">
        <v>344</v>
      </c>
      <c r="F139" s="204" t="s">
        <v>345</v>
      </c>
      <c r="G139" s="205" t="s">
        <v>210</v>
      </c>
      <c r="H139" s="206">
        <v>1</v>
      </c>
      <c r="I139" s="207"/>
      <c r="J139" s="208">
        <f>ROUND(I139*H139,2)</f>
        <v>0</v>
      </c>
      <c r="K139" s="204" t="s">
        <v>211</v>
      </c>
      <c r="L139" s="69"/>
      <c r="M139" s="209" t="s">
        <v>21</v>
      </c>
      <c r="N139" s="210" t="s">
        <v>44</v>
      </c>
      <c r="O139" s="44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AR139" s="21" t="s">
        <v>212</v>
      </c>
      <c r="AT139" s="21" t="s">
        <v>207</v>
      </c>
      <c r="AU139" s="21" t="s">
        <v>73</v>
      </c>
      <c r="AY139" s="21" t="s">
        <v>213</v>
      </c>
      <c r="BE139" s="213">
        <f>IF(N139="základní",J139,0)</f>
        <v>0</v>
      </c>
      <c r="BF139" s="213">
        <f>IF(N139="snížená",J139,0)</f>
        <v>0</v>
      </c>
      <c r="BG139" s="213">
        <f>IF(N139="zákl. přenesená",J139,0)</f>
        <v>0</v>
      </c>
      <c r="BH139" s="213">
        <f>IF(N139="sníž. přenesená",J139,0)</f>
        <v>0</v>
      </c>
      <c r="BI139" s="213">
        <f>IF(N139="nulová",J139,0)</f>
        <v>0</v>
      </c>
      <c r="BJ139" s="21" t="s">
        <v>80</v>
      </c>
      <c r="BK139" s="213">
        <f>ROUND(I139*H139,2)</f>
        <v>0</v>
      </c>
      <c r="BL139" s="21" t="s">
        <v>212</v>
      </c>
      <c r="BM139" s="21" t="s">
        <v>527</v>
      </c>
    </row>
    <row r="140" s="10" customFormat="1">
      <c r="B140" s="228"/>
      <c r="C140" s="229"/>
      <c r="D140" s="214" t="s">
        <v>217</v>
      </c>
      <c r="E140" s="230" t="s">
        <v>21</v>
      </c>
      <c r="F140" s="231" t="s">
        <v>528</v>
      </c>
      <c r="G140" s="229"/>
      <c r="H140" s="230" t="s">
        <v>21</v>
      </c>
      <c r="I140" s="232"/>
      <c r="J140" s="229"/>
      <c r="K140" s="229"/>
      <c r="L140" s="233"/>
      <c r="M140" s="234"/>
      <c r="N140" s="235"/>
      <c r="O140" s="235"/>
      <c r="P140" s="235"/>
      <c r="Q140" s="235"/>
      <c r="R140" s="235"/>
      <c r="S140" s="235"/>
      <c r="T140" s="236"/>
      <c r="AT140" s="237" t="s">
        <v>217</v>
      </c>
      <c r="AU140" s="237" t="s">
        <v>73</v>
      </c>
      <c r="AV140" s="10" t="s">
        <v>80</v>
      </c>
      <c r="AW140" s="10" t="s">
        <v>37</v>
      </c>
      <c r="AX140" s="10" t="s">
        <v>73</v>
      </c>
      <c r="AY140" s="237" t="s">
        <v>213</v>
      </c>
    </row>
    <row r="141" s="9" customFormat="1">
      <c r="B141" s="217"/>
      <c r="C141" s="218"/>
      <c r="D141" s="214" t="s">
        <v>217</v>
      </c>
      <c r="E141" s="219" t="s">
        <v>21</v>
      </c>
      <c r="F141" s="220" t="s">
        <v>80</v>
      </c>
      <c r="G141" s="218"/>
      <c r="H141" s="221">
        <v>1</v>
      </c>
      <c r="I141" s="222"/>
      <c r="J141" s="218"/>
      <c r="K141" s="218"/>
      <c r="L141" s="223"/>
      <c r="M141" s="224"/>
      <c r="N141" s="225"/>
      <c r="O141" s="225"/>
      <c r="P141" s="225"/>
      <c r="Q141" s="225"/>
      <c r="R141" s="225"/>
      <c r="S141" s="225"/>
      <c r="T141" s="226"/>
      <c r="AT141" s="227" t="s">
        <v>217</v>
      </c>
      <c r="AU141" s="227" t="s">
        <v>73</v>
      </c>
      <c r="AV141" s="9" t="s">
        <v>82</v>
      </c>
      <c r="AW141" s="9" t="s">
        <v>37</v>
      </c>
      <c r="AX141" s="9" t="s">
        <v>80</v>
      </c>
      <c r="AY141" s="227" t="s">
        <v>213</v>
      </c>
    </row>
    <row r="142" s="1" customFormat="1" ht="25.5" customHeight="1">
      <c r="B142" s="43"/>
      <c r="C142" s="202" t="s">
        <v>354</v>
      </c>
      <c r="D142" s="202" t="s">
        <v>207</v>
      </c>
      <c r="E142" s="203" t="s">
        <v>348</v>
      </c>
      <c r="F142" s="204" t="s">
        <v>349</v>
      </c>
      <c r="G142" s="205" t="s">
        <v>210</v>
      </c>
      <c r="H142" s="206">
        <v>1</v>
      </c>
      <c r="I142" s="207"/>
      <c r="J142" s="208">
        <f>ROUND(I142*H142,2)</f>
        <v>0</v>
      </c>
      <c r="K142" s="204" t="s">
        <v>211</v>
      </c>
      <c r="L142" s="69"/>
      <c r="M142" s="209" t="s">
        <v>21</v>
      </c>
      <c r="N142" s="210" t="s">
        <v>44</v>
      </c>
      <c r="O142" s="44"/>
      <c r="P142" s="211">
        <f>O142*H142</f>
        <v>0</v>
      </c>
      <c r="Q142" s="211">
        <v>0</v>
      </c>
      <c r="R142" s="211">
        <f>Q142*H142</f>
        <v>0</v>
      </c>
      <c r="S142" s="211">
        <v>0</v>
      </c>
      <c r="T142" s="212">
        <f>S142*H142</f>
        <v>0</v>
      </c>
      <c r="AR142" s="21" t="s">
        <v>212</v>
      </c>
      <c r="AT142" s="21" t="s">
        <v>207</v>
      </c>
      <c r="AU142" s="21" t="s">
        <v>73</v>
      </c>
      <c r="AY142" s="21" t="s">
        <v>213</v>
      </c>
      <c r="BE142" s="213">
        <f>IF(N142="základní",J142,0)</f>
        <v>0</v>
      </c>
      <c r="BF142" s="213">
        <f>IF(N142="snížená",J142,0)</f>
        <v>0</v>
      </c>
      <c r="BG142" s="213">
        <f>IF(N142="zákl. přenesená",J142,0)</f>
        <v>0</v>
      </c>
      <c r="BH142" s="213">
        <f>IF(N142="sníž. přenesená",J142,0)</f>
        <v>0</v>
      </c>
      <c r="BI142" s="213">
        <f>IF(N142="nulová",J142,0)</f>
        <v>0</v>
      </c>
      <c r="BJ142" s="21" t="s">
        <v>80</v>
      </c>
      <c r="BK142" s="213">
        <f>ROUND(I142*H142,2)</f>
        <v>0</v>
      </c>
      <c r="BL142" s="21" t="s">
        <v>212</v>
      </c>
      <c r="BM142" s="21" t="s">
        <v>529</v>
      </c>
    </row>
    <row r="143" s="10" customFormat="1">
      <c r="B143" s="228"/>
      <c r="C143" s="229"/>
      <c r="D143" s="214" t="s">
        <v>217</v>
      </c>
      <c r="E143" s="230" t="s">
        <v>21</v>
      </c>
      <c r="F143" s="231" t="s">
        <v>528</v>
      </c>
      <c r="G143" s="229"/>
      <c r="H143" s="230" t="s">
        <v>21</v>
      </c>
      <c r="I143" s="232"/>
      <c r="J143" s="229"/>
      <c r="K143" s="229"/>
      <c r="L143" s="233"/>
      <c r="M143" s="234"/>
      <c r="N143" s="235"/>
      <c r="O143" s="235"/>
      <c r="P143" s="235"/>
      <c r="Q143" s="235"/>
      <c r="R143" s="235"/>
      <c r="S143" s="235"/>
      <c r="T143" s="236"/>
      <c r="AT143" s="237" t="s">
        <v>217</v>
      </c>
      <c r="AU143" s="237" t="s">
        <v>73</v>
      </c>
      <c r="AV143" s="10" t="s">
        <v>80</v>
      </c>
      <c r="AW143" s="10" t="s">
        <v>37</v>
      </c>
      <c r="AX143" s="10" t="s">
        <v>73</v>
      </c>
      <c r="AY143" s="237" t="s">
        <v>213</v>
      </c>
    </row>
    <row r="144" s="9" customFormat="1">
      <c r="B144" s="217"/>
      <c r="C144" s="218"/>
      <c r="D144" s="214" t="s">
        <v>217</v>
      </c>
      <c r="E144" s="219" t="s">
        <v>21</v>
      </c>
      <c r="F144" s="220" t="s">
        <v>80</v>
      </c>
      <c r="G144" s="218"/>
      <c r="H144" s="221">
        <v>1</v>
      </c>
      <c r="I144" s="222"/>
      <c r="J144" s="218"/>
      <c r="K144" s="218"/>
      <c r="L144" s="223"/>
      <c r="M144" s="224"/>
      <c r="N144" s="225"/>
      <c r="O144" s="225"/>
      <c r="P144" s="225"/>
      <c r="Q144" s="225"/>
      <c r="R144" s="225"/>
      <c r="S144" s="225"/>
      <c r="T144" s="226"/>
      <c r="AT144" s="227" t="s">
        <v>217</v>
      </c>
      <c r="AU144" s="227" t="s">
        <v>73</v>
      </c>
      <c r="AV144" s="9" t="s">
        <v>82</v>
      </c>
      <c r="AW144" s="9" t="s">
        <v>37</v>
      </c>
      <c r="AX144" s="9" t="s">
        <v>80</v>
      </c>
      <c r="AY144" s="227" t="s">
        <v>213</v>
      </c>
    </row>
    <row r="145" s="1" customFormat="1" ht="38.25" customHeight="1">
      <c r="B145" s="43"/>
      <c r="C145" s="202" t="s">
        <v>9</v>
      </c>
      <c r="D145" s="202" t="s">
        <v>207</v>
      </c>
      <c r="E145" s="203" t="s">
        <v>271</v>
      </c>
      <c r="F145" s="204" t="s">
        <v>272</v>
      </c>
      <c r="G145" s="205" t="s">
        <v>210</v>
      </c>
      <c r="H145" s="206">
        <v>9</v>
      </c>
      <c r="I145" s="207"/>
      <c r="J145" s="208">
        <f>ROUND(I145*H145,2)</f>
        <v>0</v>
      </c>
      <c r="K145" s="204" t="s">
        <v>211</v>
      </c>
      <c r="L145" s="69"/>
      <c r="M145" s="209" t="s">
        <v>21</v>
      </c>
      <c r="N145" s="210" t="s">
        <v>44</v>
      </c>
      <c r="O145" s="44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AR145" s="21" t="s">
        <v>212</v>
      </c>
      <c r="AT145" s="21" t="s">
        <v>207</v>
      </c>
      <c r="AU145" s="21" t="s">
        <v>73</v>
      </c>
      <c r="AY145" s="21" t="s">
        <v>213</v>
      </c>
      <c r="BE145" s="213">
        <f>IF(N145="základní",J145,0)</f>
        <v>0</v>
      </c>
      <c r="BF145" s="213">
        <f>IF(N145="snížená",J145,0)</f>
        <v>0</v>
      </c>
      <c r="BG145" s="213">
        <f>IF(N145="zákl. přenesená",J145,0)</f>
        <v>0</v>
      </c>
      <c r="BH145" s="213">
        <f>IF(N145="sníž. přenesená",J145,0)</f>
        <v>0</v>
      </c>
      <c r="BI145" s="213">
        <f>IF(N145="nulová",J145,0)</f>
        <v>0</v>
      </c>
      <c r="BJ145" s="21" t="s">
        <v>80</v>
      </c>
      <c r="BK145" s="213">
        <f>ROUND(I145*H145,2)</f>
        <v>0</v>
      </c>
      <c r="BL145" s="21" t="s">
        <v>212</v>
      </c>
      <c r="BM145" s="21" t="s">
        <v>530</v>
      </c>
    </row>
    <row r="146" s="9" customFormat="1">
      <c r="B146" s="217"/>
      <c r="C146" s="218"/>
      <c r="D146" s="214" t="s">
        <v>217</v>
      </c>
      <c r="E146" s="219" t="s">
        <v>21</v>
      </c>
      <c r="F146" s="220" t="s">
        <v>256</v>
      </c>
      <c r="G146" s="218"/>
      <c r="H146" s="221">
        <v>9</v>
      </c>
      <c r="I146" s="222"/>
      <c r="J146" s="218"/>
      <c r="K146" s="218"/>
      <c r="L146" s="223"/>
      <c r="M146" s="224"/>
      <c r="N146" s="225"/>
      <c r="O146" s="225"/>
      <c r="P146" s="225"/>
      <c r="Q146" s="225"/>
      <c r="R146" s="225"/>
      <c r="S146" s="225"/>
      <c r="T146" s="226"/>
      <c r="AT146" s="227" t="s">
        <v>217</v>
      </c>
      <c r="AU146" s="227" t="s">
        <v>73</v>
      </c>
      <c r="AV146" s="9" t="s">
        <v>82</v>
      </c>
      <c r="AW146" s="9" t="s">
        <v>37</v>
      </c>
      <c r="AX146" s="9" t="s">
        <v>80</v>
      </c>
      <c r="AY146" s="227" t="s">
        <v>213</v>
      </c>
    </row>
    <row r="147" s="1" customFormat="1" ht="25.5" customHeight="1">
      <c r="B147" s="43"/>
      <c r="C147" s="202" t="s">
        <v>309</v>
      </c>
      <c r="D147" s="202" t="s">
        <v>207</v>
      </c>
      <c r="E147" s="203" t="s">
        <v>276</v>
      </c>
      <c r="F147" s="204" t="s">
        <v>277</v>
      </c>
      <c r="G147" s="205" t="s">
        <v>210</v>
      </c>
      <c r="H147" s="206">
        <v>9</v>
      </c>
      <c r="I147" s="207"/>
      <c r="J147" s="208">
        <f>ROUND(I147*H147,2)</f>
        <v>0</v>
      </c>
      <c r="K147" s="204" t="s">
        <v>211</v>
      </c>
      <c r="L147" s="69"/>
      <c r="M147" s="209" t="s">
        <v>21</v>
      </c>
      <c r="N147" s="210" t="s">
        <v>44</v>
      </c>
      <c r="O147" s="44"/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2">
        <f>S147*H147</f>
        <v>0</v>
      </c>
      <c r="AR147" s="21" t="s">
        <v>212</v>
      </c>
      <c r="AT147" s="21" t="s">
        <v>207</v>
      </c>
      <c r="AU147" s="21" t="s">
        <v>73</v>
      </c>
      <c r="AY147" s="21" t="s">
        <v>213</v>
      </c>
      <c r="BE147" s="213">
        <f>IF(N147="základní",J147,0)</f>
        <v>0</v>
      </c>
      <c r="BF147" s="213">
        <f>IF(N147="snížená",J147,0)</f>
        <v>0</v>
      </c>
      <c r="BG147" s="213">
        <f>IF(N147="zákl. přenesená",J147,0)</f>
        <v>0</v>
      </c>
      <c r="BH147" s="213">
        <f>IF(N147="sníž. přenesená",J147,0)</f>
        <v>0</v>
      </c>
      <c r="BI147" s="213">
        <f>IF(N147="nulová",J147,0)</f>
        <v>0</v>
      </c>
      <c r="BJ147" s="21" t="s">
        <v>80</v>
      </c>
      <c r="BK147" s="213">
        <f>ROUND(I147*H147,2)</f>
        <v>0</v>
      </c>
      <c r="BL147" s="21" t="s">
        <v>212</v>
      </c>
      <c r="BM147" s="21" t="s">
        <v>531</v>
      </c>
    </row>
    <row r="148" s="9" customFormat="1">
      <c r="B148" s="217"/>
      <c r="C148" s="218"/>
      <c r="D148" s="214" t="s">
        <v>217</v>
      </c>
      <c r="E148" s="219" t="s">
        <v>21</v>
      </c>
      <c r="F148" s="220" t="s">
        <v>256</v>
      </c>
      <c r="G148" s="218"/>
      <c r="H148" s="221">
        <v>9</v>
      </c>
      <c r="I148" s="222"/>
      <c r="J148" s="218"/>
      <c r="K148" s="218"/>
      <c r="L148" s="223"/>
      <c r="M148" s="224"/>
      <c r="N148" s="225"/>
      <c r="O148" s="225"/>
      <c r="P148" s="225"/>
      <c r="Q148" s="225"/>
      <c r="R148" s="225"/>
      <c r="S148" s="225"/>
      <c r="T148" s="226"/>
      <c r="AT148" s="227" t="s">
        <v>217</v>
      </c>
      <c r="AU148" s="227" t="s">
        <v>73</v>
      </c>
      <c r="AV148" s="9" t="s">
        <v>82</v>
      </c>
      <c r="AW148" s="9" t="s">
        <v>37</v>
      </c>
      <c r="AX148" s="9" t="s">
        <v>80</v>
      </c>
      <c r="AY148" s="227" t="s">
        <v>213</v>
      </c>
    </row>
    <row r="149" s="1" customFormat="1" ht="38.25" customHeight="1">
      <c r="B149" s="43"/>
      <c r="C149" s="202" t="s">
        <v>532</v>
      </c>
      <c r="D149" s="202" t="s">
        <v>207</v>
      </c>
      <c r="E149" s="203" t="s">
        <v>291</v>
      </c>
      <c r="F149" s="204" t="s">
        <v>292</v>
      </c>
      <c r="G149" s="205" t="s">
        <v>210</v>
      </c>
      <c r="H149" s="206">
        <v>36</v>
      </c>
      <c r="I149" s="207"/>
      <c r="J149" s="208">
        <f>ROUND(I149*H149,2)</f>
        <v>0</v>
      </c>
      <c r="K149" s="204" t="s">
        <v>211</v>
      </c>
      <c r="L149" s="69"/>
      <c r="M149" s="209" t="s">
        <v>21</v>
      </c>
      <c r="N149" s="210" t="s">
        <v>44</v>
      </c>
      <c r="O149" s="44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AR149" s="21" t="s">
        <v>212</v>
      </c>
      <c r="AT149" s="21" t="s">
        <v>207</v>
      </c>
      <c r="AU149" s="21" t="s">
        <v>73</v>
      </c>
      <c r="AY149" s="21" t="s">
        <v>213</v>
      </c>
      <c r="BE149" s="213">
        <f>IF(N149="základní",J149,0)</f>
        <v>0</v>
      </c>
      <c r="BF149" s="213">
        <f>IF(N149="snížená",J149,0)</f>
        <v>0</v>
      </c>
      <c r="BG149" s="213">
        <f>IF(N149="zákl. přenesená",J149,0)</f>
        <v>0</v>
      </c>
      <c r="BH149" s="213">
        <f>IF(N149="sníž. přenesená",J149,0)</f>
        <v>0</v>
      </c>
      <c r="BI149" s="213">
        <f>IF(N149="nulová",J149,0)</f>
        <v>0</v>
      </c>
      <c r="BJ149" s="21" t="s">
        <v>80</v>
      </c>
      <c r="BK149" s="213">
        <f>ROUND(I149*H149,2)</f>
        <v>0</v>
      </c>
      <c r="BL149" s="21" t="s">
        <v>212</v>
      </c>
      <c r="BM149" s="21" t="s">
        <v>533</v>
      </c>
    </row>
    <row r="150" s="1" customFormat="1">
      <c r="B150" s="43"/>
      <c r="C150" s="71"/>
      <c r="D150" s="214" t="s">
        <v>215</v>
      </c>
      <c r="E150" s="71"/>
      <c r="F150" s="215" t="s">
        <v>216</v>
      </c>
      <c r="G150" s="71"/>
      <c r="H150" s="71"/>
      <c r="I150" s="186"/>
      <c r="J150" s="71"/>
      <c r="K150" s="71"/>
      <c r="L150" s="69"/>
      <c r="M150" s="216"/>
      <c r="N150" s="44"/>
      <c r="O150" s="44"/>
      <c r="P150" s="44"/>
      <c r="Q150" s="44"/>
      <c r="R150" s="44"/>
      <c r="S150" s="44"/>
      <c r="T150" s="92"/>
      <c r="AT150" s="21" t="s">
        <v>215</v>
      </c>
      <c r="AU150" s="21" t="s">
        <v>73</v>
      </c>
    </row>
    <row r="151" s="9" customFormat="1">
      <c r="B151" s="217"/>
      <c r="C151" s="218"/>
      <c r="D151" s="214" t="s">
        <v>217</v>
      </c>
      <c r="E151" s="219" t="s">
        <v>21</v>
      </c>
      <c r="F151" s="220" t="s">
        <v>409</v>
      </c>
      <c r="G151" s="218"/>
      <c r="H151" s="221">
        <v>36</v>
      </c>
      <c r="I151" s="222"/>
      <c r="J151" s="218"/>
      <c r="K151" s="218"/>
      <c r="L151" s="223"/>
      <c r="M151" s="224"/>
      <c r="N151" s="225"/>
      <c r="O151" s="225"/>
      <c r="P151" s="225"/>
      <c r="Q151" s="225"/>
      <c r="R151" s="225"/>
      <c r="S151" s="225"/>
      <c r="T151" s="226"/>
      <c r="AT151" s="227" t="s">
        <v>217</v>
      </c>
      <c r="AU151" s="227" t="s">
        <v>73</v>
      </c>
      <c r="AV151" s="9" t="s">
        <v>82</v>
      </c>
      <c r="AW151" s="9" t="s">
        <v>37</v>
      </c>
      <c r="AX151" s="9" t="s">
        <v>80</v>
      </c>
      <c r="AY151" s="227" t="s">
        <v>213</v>
      </c>
    </row>
    <row r="152" s="1" customFormat="1" ht="63.75" customHeight="1">
      <c r="B152" s="43"/>
      <c r="C152" s="202" t="s">
        <v>218</v>
      </c>
      <c r="D152" s="202" t="s">
        <v>207</v>
      </c>
      <c r="E152" s="203" t="s">
        <v>296</v>
      </c>
      <c r="F152" s="204" t="s">
        <v>297</v>
      </c>
      <c r="G152" s="205" t="s">
        <v>298</v>
      </c>
      <c r="H152" s="206">
        <v>23.393000000000001</v>
      </c>
      <c r="I152" s="207"/>
      <c r="J152" s="208">
        <f>ROUND(I152*H152,2)</f>
        <v>0</v>
      </c>
      <c r="K152" s="204" t="s">
        <v>211</v>
      </c>
      <c r="L152" s="69"/>
      <c r="M152" s="209" t="s">
        <v>21</v>
      </c>
      <c r="N152" s="210" t="s">
        <v>44</v>
      </c>
      <c r="O152" s="44"/>
      <c r="P152" s="211">
        <f>O152*H152</f>
        <v>0</v>
      </c>
      <c r="Q152" s="211">
        <v>0</v>
      </c>
      <c r="R152" s="211">
        <f>Q152*H152</f>
        <v>0</v>
      </c>
      <c r="S152" s="211">
        <v>0</v>
      </c>
      <c r="T152" s="212">
        <f>S152*H152</f>
        <v>0</v>
      </c>
      <c r="AR152" s="21" t="s">
        <v>212</v>
      </c>
      <c r="AT152" s="21" t="s">
        <v>207</v>
      </c>
      <c r="AU152" s="21" t="s">
        <v>73</v>
      </c>
      <c r="AY152" s="21" t="s">
        <v>213</v>
      </c>
      <c r="BE152" s="213">
        <f>IF(N152="základní",J152,0)</f>
        <v>0</v>
      </c>
      <c r="BF152" s="213">
        <f>IF(N152="snížená",J152,0)</f>
        <v>0</v>
      </c>
      <c r="BG152" s="213">
        <f>IF(N152="zákl. přenesená",J152,0)</f>
        <v>0</v>
      </c>
      <c r="BH152" s="213">
        <f>IF(N152="sníž. přenesená",J152,0)</f>
        <v>0</v>
      </c>
      <c r="BI152" s="213">
        <f>IF(N152="nulová",J152,0)</f>
        <v>0</v>
      </c>
      <c r="BJ152" s="21" t="s">
        <v>80</v>
      </c>
      <c r="BK152" s="213">
        <f>ROUND(I152*H152,2)</f>
        <v>0</v>
      </c>
      <c r="BL152" s="21" t="s">
        <v>212</v>
      </c>
      <c r="BM152" s="21" t="s">
        <v>534</v>
      </c>
    </row>
    <row r="153" s="1" customFormat="1">
      <c r="B153" s="43"/>
      <c r="C153" s="71"/>
      <c r="D153" s="214" t="s">
        <v>215</v>
      </c>
      <c r="E153" s="71"/>
      <c r="F153" s="215" t="s">
        <v>300</v>
      </c>
      <c r="G153" s="71"/>
      <c r="H153" s="71"/>
      <c r="I153" s="186"/>
      <c r="J153" s="71"/>
      <c r="K153" s="71"/>
      <c r="L153" s="69"/>
      <c r="M153" s="216"/>
      <c r="N153" s="44"/>
      <c r="O153" s="44"/>
      <c r="P153" s="44"/>
      <c r="Q153" s="44"/>
      <c r="R153" s="44"/>
      <c r="S153" s="44"/>
      <c r="T153" s="92"/>
      <c r="AT153" s="21" t="s">
        <v>215</v>
      </c>
      <c r="AU153" s="21" t="s">
        <v>73</v>
      </c>
    </row>
    <row r="154" s="10" customFormat="1">
      <c r="B154" s="228"/>
      <c r="C154" s="229"/>
      <c r="D154" s="214" t="s">
        <v>217</v>
      </c>
      <c r="E154" s="230" t="s">
        <v>21</v>
      </c>
      <c r="F154" s="231" t="s">
        <v>301</v>
      </c>
      <c r="G154" s="229"/>
      <c r="H154" s="230" t="s">
        <v>21</v>
      </c>
      <c r="I154" s="232"/>
      <c r="J154" s="229"/>
      <c r="K154" s="229"/>
      <c r="L154" s="233"/>
      <c r="M154" s="234"/>
      <c r="N154" s="235"/>
      <c r="O154" s="235"/>
      <c r="P154" s="235"/>
      <c r="Q154" s="235"/>
      <c r="R154" s="235"/>
      <c r="S154" s="235"/>
      <c r="T154" s="236"/>
      <c r="AT154" s="237" t="s">
        <v>217</v>
      </c>
      <c r="AU154" s="237" t="s">
        <v>73</v>
      </c>
      <c r="AV154" s="10" t="s">
        <v>80</v>
      </c>
      <c r="AW154" s="10" t="s">
        <v>37</v>
      </c>
      <c r="AX154" s="10" t="s">
        <v>73</v>
      </c>
      <c r="AY154" s="237" t="s">
        <v>213</v>
      </c>
    </row>
    <row r="155" s="9" customFormat="1">
      <c r="B155" s="217"/>
      <c r="C155" s="218"/>
      <c r="D155" s="214" t="s">
        <v>217</v>
      </c>
      <c r="E155" s="219" t="s">
        <v>21</v>
      </c>
      <c r="F155" s="220" t="s">
        <v>411</v>
      </c>
      <c r="G155" s="218"/>
      <c r="H155" s="221">
        <v>23.393000000000001</v>
      </c>
      <c r="I155" s="222"/>
      <c r="J155" s="218"/>
      <c r="K155" s="218"/>
      <c r="L155" s="223"/>
      <c r="M155" s="224"/>
      <c r="N155" s="225"/>
      <c r="O155" s="225"/>
      <c r="P155" s="225"/>
      <c r="Q155" s="225"/>
      <c r="R155" s="225"/>
      <c r="S155" s="225"/>
      <c r="T155" s="226"/>
      <c r="AT155" s="227" t="s">
        <v>217</v>
      </c>
      <c r="AU155" s="227" t="s">
        <v>73</v>
      </c>
      <c r="AV155" s="9" t="s">
        <v>82</v>
      </c>
      <c r="AW155" s="9" t="s">
        <v>37</v>
      </c>
      <c r="AX155" s="9" t="s">
        <v>80</v>
      </c>
      <c r="AY155" s="227" t="s">
        <v>213</v>
      </c>
    </row>
    <row r="156" s="1" customFormat="1" ht="153" customHeight="1">
      <c r="B156" s="43"/>
      <c r="C156" s="202" t="s">
        <v>535</v>
      </c>
      <c r="D156" s="202" t="s">
        <v>207</v>
      </c>
      <c r="E156" s="203" t="s">
        <v>303</v>
      </c>
      <c r="F156" s="204" t="s">
        <v>304</v>
      </c>
      <c r="G156" s="205" t="s">
        <v>298</v>
      </c>
      <c r="H156" s="206">
        <v>23.393000000000001</v>
      </c>
      <c r="I156" s="207"/>
      <c r="J156" s="208">
        <f>ROUND(I156*H156,2)</f>
        <v>0</v>
      </c>
      <c r="K156" s="204" t="s">
        <v>211</v>
      </c>
      <c r="L156" s="69"/>
      <c r="M156" s="209" t="s">
        <v>21</v>
      </c>
      <c r="N156" s="210" t="s">
        <v>44</v>
      </c>
      <c r="O156" s="44"/>
      <c r="P156" s="211">
        <f>O156*H156</f>
        <v>0</v>
      </c>
      <c r="Q156" s="211">
        <v>0</v>
      </c>
      <c r="R156" s="211">
        <f>Q156*H156</f>
        <v>0</v>
      </c>
      <c r="S156" s="211">
        <v>0</v>
      </c>
      <c r="T156" s="212">
        <f>S156*H156</f>
        <v>0</v>
      </c>
      <c r="AR156" s="21" t="s">
        <v>212</v>
      </c>
      <c r="AT156" s="21" t="s">
        <v>207</v>
      </c>
      <c r="AU156" s="21" t="s">
        <v>73</v>
      </c>
      <c r="AY156" s="21" t="s">
        <v>213</v>
      </c>
      <c r="BE156" s="213">
        <f>IF(N156="základní",J156,0)</f>
        <v>0</v>
      </c>
      <c r="BF156" s="213">
        <f>IF(N156="snížená",J156,0)</f>
        <v>0</v>
      </c>
      <c r="BG156" s="213">
        <f>IF(N156="zákl. přenesená",J156,0)</f>
        <v>0</v>
      </c>
      <c r="BH156" s="213">
        <f>IF(N156="sníž. přenesená",J156,0)</f>
        <v>0</v>
      </c>
      <c r="BI156" s="213">
        <f>IF(N156="nulová",J156,0)</f>
        <v>0</v>
      </c>
      <c r="BJ156" s="21" t="s">
        <v>80</v>
      </c>
      <c r="BK156" s="213">
        <f>ROUND(I156*H156,2)</f>
        <v>0</v>
      </c>
      <c r="BL156" s="21" t="s">
        <v>212</v>
      </c>
      <c r="BM156" s="21" t="s">
        <v>536</v>
      </c>
    </row>
    <row r="157" s="1" customFormat="1">
      <c r="B157" s="43"/>
      <c r="C157" s="71"/>
      <c r="D157" s="214" t="s">
        <v>215</v>
      </c>
      <c r="E157" s="71"/>
      <c r="F157" s="215" t="s">
        <v>306</v>
      </c>
      <c r="G157" s="71"/>
      <c r="H157" s="71"/>
      <c r="I157" s="186"/>
      <c r="J157" s="71"/>
      <c r="K157" s="71"/>
      <c r="L157" s="69"/>
      <c r="M157" s="216"/>
      <c r="N157" s="44"/>
      <c r="O157" s="44"/>
      <c r="P157" s="44"/>
      <c r="Q157" s="44"/>
      <c r="R157" s="44"/>
      <c r="S157" s="44"/>
      <c r="T157" s="92"/>
      <c r="AT157" s="21" t="s">
        <v>215</v>
      </c>
      <c r="AU157" s="21" t="s">
        <v>73</v>
      </c>
    </row>
    <row r="158" s="10" customFormat="1">
      <c r="B158" s="228"/>
      <c r="C158" s="229"/>
      <c r="D158" s="214" t="s">
        <v>217</v>
      </c>
      <c r="E158" s="230" t="s">
        <v>21</v>
      </c>
      <c r="F158" s="231" t="s">
        <v>301</v>
      </c>
      <c r="G158" s="229"/>
      <c r="H158" s="230" t="s">
        <v>21</v>
      </c>
      <c r="I158" s="232"/>
      <c r="J158" s="229"/>
      <c r="K158" s="229"/>
      <c r="L158" s="233"/>
      <c r="M158" s="234"/>
      <c r="N158" s="235"/>
      <c r="O158" s="235"/>
      <c r="P158" s="235"/>
      <c r="Q158" s="235"/>
      <c r="R158" s="235"/>
      <c r="S158" s="235"/>
      <c r="T158" s="236"/>
      <c r="AT158" s="237" t="s">
        <v>217</v>
      </c>
      <c r="AU158" s="237" t="s">
        <v>73</v>
      </c>
      <c r="AV158" s="10" t="s">
        <v>80</v>
      </c>
      <c r="AW158" s="10" t="s">
        <v>37</v>
      </c>
      <c r="AX158" s="10" t="s">
        <v>73</v>
      </c>
      <c r="AY158" s="237" t="s">
        <v>213</v>
      </c>
    </row>
    <row r="159" s="9" customFormat="1">
      <c r="B159" s="217"/>
      <c r="C159" s="218"/>
      <c r="D159" s="214" t="s">
        <v>217</v>
      </c>
      <c r="E159" s="219" t="s">
        <v>21</v>
      </c>
      <c r="F159" s="220" t="s">
        <v>411</v>
      </c>
      <c r="G159" s="218"/>
      <c r="H159" s="221">
        <v>23.393000000000001</v>
      </c>
      <c r="I159" s="222"/>
      <c r="J159" s="218"/>
      <c r="K159" s="218"/>
      <c r="L159" s="223"/>
      <c r="M159" s="248"/>
      <c r="N159" s="249"/>
      <c r="O159" s="249"/>
      <c r="P159" s="249"/>
      <c r="Q159" s="249"/>
      <c r="R159" s="249"/>
      <c r="S159" s="249"/>
      <c r="T159" s="250"/>
      <c r="AT159" s="227" t="s">
        <v>217</v>
      </c>
      <c r="AU159" s="227" t="s">
        <v>73</v>
      </c>
      <c r="AV159" s="9" t="s">
        <v>82</v>
      </c>
      <c r="AW159" s="9" t="s">
        <v>37</v>
      </c>
      <c r="AX159" s="9" t="s">
        <v>80</v>
      </c>
      <c r="AY159" s="227" t="s">
        <v>213</v>
      </c>
    </row>
    <row r="160" s="1" customFormat="1" ht="6.96" customHeight="1">
      <c r="B160" s="64"/>
      <c r="C160" s="65"/>
      <c r="D160" s="65"/>
      <c r="E160" s="65"/>
      <c r="F160" s="65"/>
      <c r="G160" s="65"/>
      <c r="H160" s="65"/>
      <c r="I160" s="175"/>
      <c r="J160" s="65"/>
      <c r="K160" s="65"/>
      <c r="L160" s="69"/>
    </row>
  </sheetData>
  <sheetProtection sheet="1" autoFilter="0" formatColumns="0" formatRows="0" objects="1" scenarios="1" spinCount="100000" saltValue="+wQxrYHzbgVKL+MDqac4guKEMFCYxQ9x5jNCZcgD3iiCfIODPh68iaiiXgvkie+F7ejxxOZ/VGYln2HbZ0Wm8w==" hashValue="TvKNIL3ojizgZCIHL8XDuj88nD3Sg1X/usKqZ9TNE0v6UYPYtq287O8WJTQPHtDElpAj0PrKwt3ACYl7n89z1Q==" algorithmName="SHA-512" password="CC35"/>
  <autoFilter ref="C81:K159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0:H70"/>
    <mergeCell ref="E72:H72"/>
    <mergeCell ref="E74:H74"/>
    <mergeCell ref="G1:H1"/>
    <mergeCell ref="L2:V2"/>
  </mergeCells>
  <hyperlinks>
    <hyperlink ref="F1:G1" location="C2" display="1) Krycí list soupisu"/>
    <hyperlink ref="G1:H1" location="C58" display="2) Rekapitulace"/>
    <hyperlink ref="J1" location="C81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2019-01-03T06:48:24Z</dcterms:created>
  <dcterms:modified xsi:type="dcterms:W3CDTF">2019-01-03T06:49:16Z</dcterms:modified>
</cp:coreProperties>
</file>